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josma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F294" i="9"/>
  <c r="B294" i="9"/>
  <c r="H293" i="9"/>
  <c r="G293" i="9"/>
  <c r="F293" i="9"/>
  <c r="H292" i="9"/>
  <c r="G292" i="9"/>
  <c r="F292" i="9"/>
  <c r="H291" i="9"/>
  <c r="E291" i="9" s="1"/>
  <c r="B291" i="9" s="1"/>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E282" i="9" s="1"/>
  <c r="F282" i="9"/>
  <c r="H281" i="9"/>
  <c r="G281"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E269" i="9"/>
  <c r="B269" i="9"/>
  <c r="M268" i="9"/>
  <c r="L268" i="9"/>
  <c r="E268" i="9"/>
  <c r="M267" i="9"/>
  <c r="L267" i="9"/>
  <c r="F267" i="9"/>
  <c r="E267" i="9"/>
  <c r="B267" i="9" s="1"/>
  <c r="M266" i="9"/>
  <c r="L266" i="9"/>
  <c r="F266" i="9"/>
  <c r="E266" i="9"/>
  <c r="B266" i="9" s="1"/>
  <c r="M265" i="9"/>
  <c r="L265" i="9"/>
  <c r="F265" i="9"/>
  <c r="B265" i="9" s="1"/>
  <c r="E265" i="9"/>
  <c r="M264" i="9"/>
  <c r="L264" i="9"/>
  <c r="F264" i="9" s="1"/>
  <c r="E264" i="9"/>
  <c r="B264" i="9"/>
  <c r="M263" i="9"/>
  <c r="F263" i="9" s="1"/>
  <c r="B263" i="9" s="1"/>
  <c r="L263" i="9"/>
  <c r="E263" i="9"/>
  <c r="M262" i="9"/>
  <c r="L262" i="9"/>
  <c r="F262" i="9"/>
  <c r="E262" i="9"/>
  <c r="B262" i="9" s="1"/>
  <c r="M261" i="9"/>
  <c r="L261" i="9"/>
  <c r="F261" i="9"/>
  <c r="E261" i="9"/>
  <c r="B261" i="9"/>
  <c r="M260" i="9"/>
  <c r="L260" i="9"/>
  <c r="E260" i="9"/>
  <c r="M259" i="9"/>
  <c r="L259" i="9"/>
  <c r="F259" i="9"/>
  <c r="E259" i="9"/>
  <c r="B259" i="9" s="1"/>
  <c r="M258" i="9"/>
  <c r="L258" i="9"/>
  <c r="F258" i="9"/>
  <c r="E258" i="9"/>
  <c r="B258" i="9" s="1"/>
  <c r="M257" i="9"/>
  <c r="L257" i="9"/>
  <c r="F257" i="9" s="1"/>
  <c r="B257" i="9" s="1"/>
  <c r="E257" i="9"/>
  <c r="M256" i="9"/>
  <c r="L256" i="9"/>
  <c r="F256" i="9" s="1"/>
  <c r="E256" i="9"/>
  <c r="B256" i="9"/>
  <c r="M255" i="9"/>
  <c r="F255" i="9" s="1"/>
  <c r="B255" i="9" s="1"/>
  <c r="L255" i="9"/>
  <c r="E255" i="9"/>
  <c r="M254" i="9"/>
  <c r="L254" i="9"/>
  <c r="F254" i="9"/>
  <c r="E254" i="9"/>
  <c r="B254" i="9" s="1"/>
  <c r="M253" i="9"/>
  <c r="L253" i="9"/>
  <c r="F253" i="9"/>
  <c r="E253" i="9"/>
  <c r="B253" i="9"/>
  <c r="M252" i="9"/>
  <c r="L252" i="9"/>
  <c r="E252" i="9"/>
  <c r="M251" i="9"/>
  <c r="L251" i="9"/>
  <c r="F251" i="9"/>
  <c r="E251" i="9"/>
  <c r="B251" i="9" s="1"/>
  <c r="M250" i="9"/>
  <c r="L250" i="9"/>
  <c r="F250" i="9"/>
  <c r="E250" i="9"/>
  <c r="B250" i="9" s="1"/>
  <c r="M249" i="9"/>
  <c r="L249" i="9"/>
  <c r="F249" i="9" s="1"/>
  <c r="B249" i="9" s="1"/>
  <c r="E249" i="9"/>
  <c r="M248" i="9"/>
  <c r="L248" i="9"/>
  <c r="F248" i="9" s="1"/>
  <c r="E248" i="9"/>
  <c r="B248" i="9"/>
  <c r="M247" i="9"/>
  <c r="F247" i="9" s="1"/>
  <c r="B247" i="9" s="1"/>
  <c r="L247" i="9"/>
  <c r="E247" i="9"/>
  <c r="M246" i="9"/>
  <c r="L246" i="9"/>
  <c r="F246" i="9"/>
  <c r="E246" i="9"/>
  <c r="B246" i="9" s="1"/>
  <c r="M245" i="9"/>
  <c r="L245" i="9"/>
  <c r="F245" i="9"/>
  <c r="E245" i="9"/>
  <c r="B245" i="9"/>
  <c r="M244" i="9"/>
  <c r="L244" i="9"/>
  <c r="E244" i="9"/>
  <c r="M243" i="9"/>
  <c r="L243" i="9"/>
  <c r="F243" i="9"/>
  <c r="E243" i="9"/>
  <c r="B243" i="9" s="1"/>
  <c r="M242" i="9"/>
  <c r="L242" i="9"/>
  <c r="F242" i="9"/>
  <c r="E242" i="9"/>
  <c r="B242" i="9" s="1"/>
  <c r="M241" i="9"/>
  <c r="L241" i="9"/>
  <c r="F241" i="9" s="1"/>
  <c r="B241" i="9" s="1"/>
  <c r="E241" i="9"/>
  <c r="M240" i="9"/>
  <c r="L240" i="9"/>
  <c r="F240" i="9" s="1"/>
  <c r="E240" i="9"/>
  <c r="B240" i="9"/>
  <c r="M239" i="9"/>
  <c r="F239" i="9" s="1"/>
  <c r="B239" i="9" s="1"/>
  <c r="L239" i="9"/>
  <c r="E239" i="9"/>
  <c r="M238" i="9"/>
  <c r="L238" i="9"/>
  <c r="F238" i="9"/>
  <c r="E238" i="9"/>
  <c r="B238" i="9" s="1"/>
  <c r="M237" i="9"/>
  <c r="L237" i="9"/>
  <c r="F237" i="9"/>
  <c r="E237" i="9"/>
  <c r="B237" i="9"/>
  <c r="M236" i="9"/>
  <c r="L236" i="9"/>
  <c r="E236" i="9"/>
  <c r="M235" i="9"/>
  <c r="L235" i="9"/>
  <c r="F235" i="9"/>
  <c r="E235" i="9"/>
  <c r="B235" i="9" s="1"/>
  <c r="M234" i="9"/>
  <c r="L234" i="9"/>
  <c r="F234" i="9"/>
  <c r="E234" i="9"/>
  <c r="B234" i="9" s="1"/>
  <c r="M233" i="9"/>
  <c r="L233" i="9"/>
  <c r="F233" i="9"/>
  <c r="B233" i="9" s="1"/>
  <c r="E233" i="9"/>
  <c r="M232" i="9"/>
  <c r="L232" i="9"/>
  <c r="F232" i="9" s="1"/>
  <c r="E232" i="9"/>
  <c r="B232" i="9"/>
  <c r="M231" i="9"/>
  <c r="F231" i="9" s="1"/>
  <c r="B231" i="9" s="1"/>
  <c r="L231" i="9"/>
  <c r="E231" i="9"/>
  <c r="M230" i="9"/>
  <c r="L230" i="9"/>
  <c r="F230" i="9"/>
  <c r="E230" i="9"/>
  <c r="B230" i="9" s="1"/>
  <c r="M229" i="9"/>
  <c r="L229" i="9"/>
  <c r="F229" i="9"/>
  <c r="E229" i="9"/>
  <c r="B229" i="9"/>
  <c r="M228" i="9"/>
  <c r="L228" i="9"/>
  <c r="E228" i="9"/>
  <c r="M227" i="9"/>
  <c r="L227" i="9"/>
  <c r="F227" i="9"/>
  <c r="E227" i="9"/>
  <c r="B227" i="9" s="1"/>
  <c r="M226" i="9"/>
  <c r="L226" i="9"/>
  <c r="F226" i="9"/>
  <c r="E226" i="9"/>
  <c r="B226" i="9" s="1"/>
  <c r="M225" i="9"/>
  <c r="L225" i="9"/>
  <c r="F225" i="9"/>
  <c r="B225" i="9" s="1"/>
  <c r="E225" i="9"/>
  <c r="M224" i="9"/>
  <c r="L224" i="9"/>
  <c r="F224" i="9" s="1"/>
  <c r="E224" i="9"/>
  <c r="B224" i="9"/>
  <c r="M223" i="9"/>
  <c r="F223" i="9" s="1"/>
  <c r="L223" i="9"/>
  <c r="E223" i="9"/>
  <c r="B223" i="9" s="1"/>
  <c r="M222" i="9"/>
  <c r="L222" i="9"/>
  <c r="F222" i="9"/>
  <c r="E222" i="9"/>
  <c r="B222" i="9" s="1"/>
  <c r="M221" i="9"/>
  <c r="L221" i="9"/>
  <c r="F221" i="9" s="1"/>
  <c r="B221" i="9" s="1"/>
  <c r="E221" i="9"/>
  <c r="M220" i="9"/>
  <c r="L220" i="9"/>
  <c r="E220" i="9"/>
  <c r="M219" i="9"/>
  <c r="L219" i="9"/>
  <c r="F219" i="9"/>
  <c r="E219" i="9"/>
  <c r="B219" i="9"/>
  <c r="M218" i="9"/>
  <c r="L218" i="9"/>
  <c r="F218" i="9"/>
  <c r="E218" i="9"/>
  <c r="B218" i="9" s="1"/>
  <c r="M217" i="9"/>
  <c r="L217" i="9"/>
  <c r="E217" i="9"/>
  <c r="M216" i="9"/>
  <c r="L216" i="9"/>
  <c r="F216" i="9" s="1"/>
  <c r="B216" i="9" s="1"/>
  <c r="E216" i="9"/>
  <c r="M215" i="9"/>
  <c r="L215" i="9"/>
  <c r="E215" i="9"/>
  <c r="M214" i="9"/>
  <c r="L214" i="9"/>
  <c r="F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F157" i="9"/>
  <c r="E157" i="9"/>
  <c r="B157" i="9" s="1"/>
  <c r="H156" i="9"/>
  <c r="G156" i="9"/>
  <c r="E156" i="9" s="1"/>
  <c r="B156" i="9" s="1"/>
  <c r="F156" i="9"/>
  <c r="H155" i="9"/>
  <c r="G155" i="9"/>
  <c r="F155" i="9"/>
  <c r="E155" i="9"/>
  <c r="B155" i="9"/>
  <c r="H154" i="9"/>
  <c r="E154" i="9" s="1"/>
  <c r="B154" i="9" s="1"/>
  <c r="G154" i="9"/>
  <c r="F154" i="9"/>
  <c r="H153" i="9"/>
  <c r="G153" i="9"/>
  <c r="F153" i="9"/>
  <c r="E153" i="9"/>
  <c r="B153" i="9" s="1"/>
  <c r="H152" i="9"/>
  <c r="G152" i="9"/>
  <c r="E152" i="9" s="1"/>
  <c r="B152" i="9" s="1"/>
  <c r="F152" i="9"/>
  <c r="H151" i="9"/>
  <c r="G151" i="9"/>
  <c r="F151" i="9"/>
  <c r="H150" i="9"/>
  <c r="G150" i="9"/>
  <c r="F150" i="9"/>
  <c r="E150" i="9"/>
  <c r="B150" i="9" s="1"/>
  <c r="H149" i="9"/>
  <c r="G149" i="9"/>
  <c r="E149" i="9" s="1"/>
  <c r="B149" i="9" s="1"/>
  <c r="F149" i="9"/>
  <c r="H148" i="9"/>
  <c r="G148" i="9"/>
  <c r="E148" i="9" s="1"/>
  <c r="F148" i="9"/>
  <c r="H147" i="9"/>
  <c r="G147" i="9"/>
  <c r="E147" i="9" s="1"/>
  <c r="B147" i="9" s="1"/>
  <c r="F147" i="9"/>
  <c r="H146" i="9"/>
  <c r="G146" i="9"/>
  <c r="E146" i="9" s="1"/>
  <c r="B146" i="9" s="1"/>
  <c r="F146" i="9"/>
  <c r="H145" i="9"/>
  <c r="G145" i="9"/>
  <c r="F145" i="9"/>
  <c r="E145" i="9"/>
  <c r="H144" i="9"/>
  <c r="G144" i="9"/>
  <c r="E144" i="9" s="1"/>
  <c r="B144" i="9" s="1"/>
  <c r="F144" i="9"/>
  <c r="G143" i="9"/>
  <c r="F143" i="9"/>
  <c r="H142" i="9"/>
  <c r="G142" i="9"/>
  <c r="F142" i="9"/>
  <c r="E142" i="9"/>
  <c r="B142" i="9"/>
  <c r="H141" i="9"/>
  <c r="G141" i="9"/>
  <c r="E141" i="9" s="1"/>
  <c r="B141" i="9" s="1"/>
  <c r="F141" i="9"/>
  <c r="H140" i="9"/>
  <c r="G140" i="9"/>
  <c r="E140" i="9" s="1"/>
  <c r="B140" i="9" s="1"/>
  <c r="F140" i="9"/>
  <c r="H139" i="9"/>
  <c r="E139" i="9" s="1"/>
  <c r="G139" i="9"/>
  <c r="F139" i="9"/>
  <c r="B139" i="9"/>
  <c r="H138" i="9"/>
  <c r="E138" i="9" s="1"/>
  <c r="B138" i="9" s="1"/>
  <c r="G138" i="9"/>
  <c r="F138" i="9"/>
  <c r="H137" i="9"/>
  <c r="G137" i="9"/>
  <c r="F137" i="9"/>
  <c r="E137" i="9"/>
  <c r="B137" i="9" s="1"/>
  <c r="H136" i="9"/>
  <c r="G136" i="9"/>
  <c r="E136" i="9" s="1"/>
  <c r="B136" i="9" s="1"/>
  <c r="F136" i="9"/>
  <c r="H135" i="9"/>
  <c r="G135" i="9"/>
  <c r="F135" i="9"/>
  <c r="H134" i="9"/>
  <c r="G134" i="9"/>
  <c r="F134" i="9"/>
  <c r="E134" i="9"/>
  <c r="B134" i="9" s="1"/>
  <c r="H133" i="9"/>
  <c r="G133" i="9"/>
  <c r="F133" i="9"/>
  <c r="E133" i="9"/>
  <c r="B133" i="9" s="1"/>
  <c r="H132" i="9"/>
  <c r="G132" i="9"/>
  <c r="E132" i="9" s="1"/>
  <c r="F132" i="9"/>
  <c r="H131" i="9"/>
  <c r="G131" i="9"/>
  <c r="F131" i="9"/>
  <c r="E131" i="9"/>
  <c r="B131" i="9"/>
  <c r="H130" i="9"/>
  <c r="E130" i="9" s="1"/>
  <c r="B130" i="9" s="1"/>
  <c r="G130" i="9"/>
  <c r="F130" i="9"/>
  <c r="H129" i="9"/>
  <c r="G129" i="9"/>
  <c r="F129" i="9"/>
  <c r="E129" i="9"/>
  <c r="B129" i="9" s="1"/>
  <c r="H128" i="9"/>
  <c r="G128" i="9"/>
  <c r="F128" i="9"/>
  <c r="E128" i="9"/>
  <c r="B128" i="9" s="1"/>
  <c r="H127" i="9"/>
  <c r="G127" i="9"/>
  <c r="F127" i="9"/>
  <c r="H126" i="9"/>
  <c r="G126" i="9"/>
  <c r="F126" i="9"/>
  <c r="E126" i="9"/>
  <c r="B126" i="9"/>
  <c r="H125" i="9"/>
  <c r="G125" i="9"/>
  <c r="F125" i="9"/>
  <c r="E125" i="9"/>
  <c r="B125" i="9" s="1"/>
  <c r="H124" i="9"/>
  <c r="G124" i="9"/>
  <c r="E124" i="9" s="1"/>
  <c r="F124" i="9"/>
  <c r="H123" i="9"/>
  <c r="G123" i="9"/>
  <c r="E123" i="9" s="1"/>
  <c r="B123" i="9" s="1"/>
  <c r="F123" i="9"/>
  <c r="H122" i="9"/>
  <c r="G122" i="9"/>
  <c r="E122" i="9" s="1"/>
  <c r="B122" i="9" s="1"/>
  <c r="F122" i="9"/>
  <c r="H121" i="9"/>
  <c r="G121" i="9"/>
  <c r="F121" i="9"/>
  <c r="E121" i="9"/>
  <c r="H120" i="9"/>
  <c r="G120" i="9"/>
  <c r="F120" i="9"/>
  <c r="E120" i="9"/>
  <c r="B120" i="9" s="1"/>
  <c r="H119" i="9"/>
  <c r="G119" i="9"/>
  <c r="E119" i="9" s="1"/>
  <c r="B119" i="9" s="1"/>
  <c r="F119" i="9"/>
  <c r="H118" i="9"/>
  <c r="G118" i="9"/>
  <c r="F118" i="9"/>
  <c r="E118" i="9"/>
  <c r="B118" i="9"/>
  <c r="H117" i="9"/>
  <c r="G117" i="9"/>
  <c r="E117" i="9" s="1"/>
  <c r="B117" i="9" s="1"/>
  <c r="F117" i="9"/>
  <c r="H116" i="9"/>
  <c r="G116" i="9"/>
  <c r="E116" i="9" s="1"/>
  <c r="F116" i="9"/>
  <c r="H115" i="9"/>
  <c r="G115" i="9"/>
  <c r="E115" i="9" s="1"/>
  <c r="F115" i="9"/>
  <c r="B115" i="9"/>
  <c r="H114" i="9"/>
  <c r="G114" i="9"/>
  <c r="F114" i="9"/>
  <c r="H113" i="9"/>
  <c r="G113" i="9"/>
  <c r="F113" i="9"/>
  <c r="E113" i="9"/>
  <c r="B113" i="9" s="1"/>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H104" i="9"/>
  <c r="G104" i="9"/>
  <c r="E104" i="9" s="1"/>
  <c r="B104" i="9" s="1"/>
  <c r="F104" i="9"/>
  <c r="H103" i="9"/>
  <c r="G103" i="9"/>
  <c r="E103" i="9" s="1"/>
  <c r="B103" i="9" s="1"/>
  <c r="F103" i="9"/>
  <c r="H102" i="9"/>
  <c r="G102" i="9"/>
  <c r="F102" i="9"/>
  <c r="E102" i="9"/>
  <c r="B102" i="9"/>
  <c r="H101" i="9"/>
  <c r="G101" i="9"/>
  <c r="E101" i="9" s="1"/>
  <c r="B101" i="9" s="1"/>
  <c r="F101" i="9"/>
  <c r="H100" i="9"/>
  <c r="G100" i="9"/>
  <c r="E100" i="9" s="1"/>
  <c r="F100" i="9"/>
  <c r="H99" i="9"/>
  <c r="E99" i="9" s="1"/>
  <c r="G99" i="9"/>
  <c r="F99" i="9"/>
  <c r="B99" i="9"/>
  <c r="H98" i="9"/>
  <c r="E98" i="9" s="1"/>
  <c r="B98" i="9" s="1"/>
  <c r="G98" i="9"/>
  <c r="F98" i="9"/>
  <c r="H97" i="9"/>
  <c r="G97" i="9"/>
  <c r="F97" i="9"/>
  <c r="E97" i="9"/>
  <c r="B97" i="9" s="1"/>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F91" i="9"/>
  <c r="E91" i="9"/>
  <c r="B91" i="9"/>
  <c r="H90" i="9"/>
  <c r="E90" i="9" s="1"/>
  <c r="B90" i="9" s="1"/>
  <c r="G90" i="9"/>
  <c r="F90" i="9"/>
  <c r="H89" i="9"/>
  <c r="G89" i="9"/>
  <c r="F89" i="9"/>
  <c r="E89" i="9"/>
  <c r="B89" i="9" s="1"/>
  <c r="H88" i="9"/>
  <c r="G88" i="9"/>
  <c r="F88" i="9"/>
  <c r="E88" i="9"/>
  <c r="B88" i="9" s="1"/>
  <c r="H87" i="9"/>
  <c r="G87" i="9"/>
  <c r="E87" i="9" s="1"/>
  <c r="B87" i="9" s="1"/>
  <c r="F87" i="9"/>
  <c r="H86" i="9"/>
  <c r="G86" i="9"/>
  <c r="F86" i="9"/>
  <c r="E86" i="9"/>
  <c r="B86" i="9" s="1"/>
  <c r="H85" i="9"/>
  <c r="G85" i="9"/>
  <c r="F85" i="9"/>
  <c r="E85" i="9"/>
  <c r="B85" i="9"/>
  <c r="H84" i="9"/>
  <c r="G84" i="9"/>
  <c r="E84" i="9" s="1"/>
  <c r="B84" i="9" s="1"/>
  <c r="F84" i="9"/>
  <c r="H83" i="9"/>
  <c r="G83" i="9"/>
  <c r="F83" i="9"/>
  <c r="E83" i="9"/>
  <c r="B83" i="9"/>
  <c r="H82" i="9"/>
  <c r="E82" i="9" s="1"/>
  <c r="B82" i="9" s="1"/>
  <c r="G82" i="9"/>
  <c r="F82" i="9"/>
  <c r="H81" i="9"/>
  <c r="G81" i="9"/>
  <c r="F81" i="9"/>
  <c r="E81" i="9"/>
  <c r="B81" i="9" s="1"/>
  <c r="H80" i="9"/>
  <c r="G80" i="9"/>
  <c r="F80" i="9"/>
  <c r="E80" i="9"/>
  <c r="B80" i="9" s="1"/>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E74" i="9" s="1"/>
  <c r="B74" i="9" s="1"/>
  <c r="G74" i="9"/>
  <c r="F74" i="9"/>
  <c r="H73" i="9"/>
  <c r="G73" i="9"/>
  <c r="F73" i="9"/>
  <c r="E73" i="9"/>
  <c r="B73" i="9" s="1"/>
  <c r="H72" i="9"/>
  <c r="G72" i="9"/>
  <c r="F72" i="9"/>
  <c r="E72" i="9"/>
  <c r="B72" i="9" s="1"/>
  <c r="H71" i="9"/>
  <c r="G71" i="9"/>
  <c r="F71" i="9"/>
  <c r="H70" i="9"/>
  <c r="G70" i="9"/>
  <c r="F70" i="9"/>
  <c r="E70" i="9"/>
  <c r="B70" i="9" s="1"/>
  <c r="H69" i="9"/>
  <c r="G69" i="9"/>
  <c r="E69" i="9" s="1"/>
  <c r="B69" i="9" s="1"/>
  <c r="F69" i="9"/>
  <c r="H68" i="9"/>
  <c r="G68" i="9"/>
  <c r="E68" i="9" s="1"/>
  <c r="F68" i="9"/>
  <c r="H67" i="9"/>
  <c r="G67" i="9"/>
  <c r="F67" i="9"/>
  <c r="E67" i="9"/>
  <c r="B67" i="9"/>
  <c r="H66" i="9"/>
  <c r="G66" i="9"/>
  <c r="F66" i="9"/>
  <c r="H65" i="9"/>
  <c r="G65" i="9"/>
  <c r="F65" i="9"/>
  <c r="E65" i="9"/>
  <c r="H64" i="9"/>
  <c r="G64" i="9"/>
  <c r="F64" i="9"/>
  <c r="E64" i="9"/>
  <c r="B64" i="9" s="1"/>
  <c r="H63" i="9"/>
  <c r="G63" i="9"/>
  <c r="F63" i="9"/>
  <c r="H62" i="9"/>
  <c r="G62" i="9"/>
  <c r="F62" i="9"/>
  <c r="E62" i="9"/>
  <c r="B62" i="9"/>
  <c r="H61" i="9"/>
  <c r="G61" i="9"/>
  <c r="E61" i="9" s="1"/>
  <c r="B61" i="9" s="1"/>
  <c r="F61" i="9"/>
  <c r="H60" i="9"/>
  <c r="G60" i="9"/>
  <c r="E60" i="9" s="1"/>
  <c r="F60" i="9"/>
  <c r="H59" i="9"/>
  <c r="G59" i="9"/>
  <c r="F59" i="9"/>
  <c r="E59" i="9"/>
  <c r="B59" i="9"/>
  <c r="H58" i="9"/>
  <c r="G58" i="9"/>
  <c r="E58" i="9" s="1"/>
  <c r="B58" i="9" s="1"/>
  <c r="F58" i="9"/>
  <c r="H57" i="9"/>
  <c r="G57" i="9"/>
  <c r="F57" i="9"/>
  <c r="E57" i="9"/>
  <c r="H56" i="9"/>
  <c r="G56" i="9"/>
  <c r="F56" i="9"/>
  <c r="E56" i="9"/>
  <c r="B56" i="9" s="1"/>
  <c r="H55" i="9"/>
  <c r="G55" i="9"/>
  <c r="E55" i="9" s="1"/>
  <c r="B55" i="9" s="1"/>
  <c r="F55" i="9"/>
  <c r="H54" i="9"/>
  <c r="G54" i="9"/>
  <c r="F54" i="9"/>
  <c r="E54" i="9"/>
  <c r="B54" i="9"/>
  <c r="H53" i="9"/>
  <c r="G53" i="9"/>
  <c r="E53" i="9" s="1"/>
  <c r="B53" i="9" s="1"/>
  <c r="F53" i="9"/>
  <c r="H52" i="9"/>
  <c r="G52" i="9"/>
  <c r="E52" i="9" s="1"/>
  <c r="B52" i="9" s="1"/>
  <c r="F52" i="9"/>
  <c r="H51" i="9"/>
  <c r="G51" i="9"/>
  <c r="E51" i="9" s="1"/>
  <c r="F51" i="9"/>
  <c r="B51" i="9"/>
  <c r="H50" i="9"/>
  <c r="E50" i="9" s="1"/>
  <c r="B50" i="9" s="1"/>
  <c r="G50" i="9"/>
  <c r="F50" i="9"/>
  <c r="H49" i="9"/>
  <c r="G49" i="9"/>
  <c r="F49" i="9"/>
  <c r="E49" i="9"/>
  <c r="H48" i="9"/>
  <c r="G48" i="9"/>
  <c r="F48" i="9"/>
  <c r="E48" i="9"/>
  <c r="B48" i="9" s="1"/>
  <c r="H47" i="9"/>
  <c r="G47" i="9"/>
  <c r="E47" i="9" s="1"/>
  <c r="B47" i="9" s="1"/>
  <c r="F47" i="9"/>
  <c r="H46" i="9"/>
  <c r="G46" i="9"/>
  <c r="E46" i="9" s="1"/>
  <c r="B46" i="9" s="1"/>
  <c r="F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s="1"/>
  <c r="H39" i="9"/>
  <c r="E39" i="9" s="1"/>
  <c r="B39" i="9" s="1"/>
  <c r="G39" i="9"/>
  <c r="F39" i="9"/>
  <c r="H38" i="9"/>
  <c r="G38" i="9"/>
  <c r="E38" i="9" s="1"/>
  <c r="F38" i="9"/>
  <c r="H37" i="9"/>
  <c r="G37" i="9"/>
  <c r="F37" i="9"/>
  <c r="E37" i="9"/>
  <c r="B37" i="9"/>
  <c r="H36" i="9"/>
  <c r="G36" i="9"/>
  <c r="F36" i="9"/>
  <c r="H35" i="9"/>
  <c r="G35" i="9"/>
  <c r="F35" i="9"/>
  <c r="E35" i="9"/>
  <c r="B35" i="9" s="1"/>
  <c r="H34" i="9"/>
  <c r="G34" i="9"/>
  <c r="F34" i="9"/>
  <c r="E34" i="9"/>
  <c r="B34" i="9" s="1"/>
  <c r="H33" i="9"/>
  <c r="G33" i="9"/>
  <c r="F33" i="9"/>
  <c r="H32" i="9"/>
  <c r="G32" i="9"/>
  <c r="F32" i="9"/>
  <c r="H31" i="9"/>
  <c r="E31" i="9" s="1"/>
  <c r="B31" i="9" s="1"/>
  <c r="G31" i="9"/>
  <c r="F31" i="9"/>
  <c r="H30" i="9"/>
  <c r="G30" i="9"/>
  <c r="E30" i="9" s="1"/>
  <c r="F30" i="9"/>
  <c r="H29" i="9"/>
  <c r="G29" i="9"/>
  <c r="F29" i="9"/>
  <c r="E29" i="9"/>
  <c r="B29" i="9"/>
  <c r="H28" i="9"/>
  <c r="G28" i="9"/>
  <c r="E28" i="9" s="1"/>
  <c r="B28" i="9" s="1"/>
  <c r="F28" i="9"/>
  <c r="H27" i="9"/>
  <c r="G27" i="9"/>
  <c r="F27" i="9"/>
  <c r="H26" i="9"/>
  <c r="G26" i="9"/>
  <c r="F26" i="9"/>
  <c r="E26" i="9"/>
  <c r="B26" i="9" s="1"/>
  <c r="H25" i="9"/>
  <c r="G25" i="9"/>
  <c r="E25" i="9" s="1"/>
  <c r="B25" i="9" s="1"/>
  <c r="F25" i="9"/>
  <c r="H24" i="9"/>
  <c r="G24" i="9"/>
  <c r="F24" i="9"/>
  <c r="E24" i="9"/>
  <c r="B24" i="9"/>
  <c r="H23" i="9"/>
  <c r="E23" i="9" s="1"/>
  <c r="B23" i="9" s="1"/>
  <c r="G23" i="9"/>
  <c r="F23" i="9"/>
  <c r="H22" i="9"/>
  <c r="G22" i="9"/>
  <c r="F22" i="9"/>
  <c r="F21" i="9"/>
  <c r="I10" i="9"/>
  <c r="F4" i="9"/>
  <c r="O3" i="9"/>
  <c r="G275" i="9" s="1"/>
  <c r="E275" i="9" s="1"/>
  <c r="I3" i="9"/>
  <c r="G206" i="9" s="1"/>
  <c r="E206" i="9" s="1"/>
  <c r="B206" i="9" s="1"/>
  <c r="H3" i="9"/>
  <c r="G3" i="9"/>
  <c r="D101" i="8"/>
  <c r="C1576" i="1" s="1"/>
  <c r="G1576" i="1" s="1"/>
  <c r="D95" i="8"/>
  <c r="D90" i="8"/>
  <c r="D85" i="8"/>
  <c r="D80" i="8"/>
  <c r="D75" i="8"/>
  <c r="D70" i="8"/>
  <c r="D65" i="8"/>
  <c r="D60" i="8"/>
  <c r="D55" i="8"/>
  <c r="D50" i="8"/>
  <c r="D44" i="8"/>
  <c r="D36" i="8"/>
  <c r="D26" i="8"/>
  <c r="D24" i="8" s="1"/>
  <c r="D42" i="8" s="1"/>
  <c r="D18" i="8"/>
  <c r="D8" i="8"/>
  <c r="D6" i="8"/>
  <c r="E44" i="7"/>
  <c r="D44" i="7"/>
  <c r="E39" i="7"/>
  <c r="E38" i="7" s="1"/>
  <c r="D39" i="7"/>
  <c r="E30" i="7"/>
  <c r="D30" i="7"/>
  <c r="E23" i="7"/>
  <c r="E22" i="7" s="1"/>
  <c r="D1453" i="1" s="1"/>
  <c r="D23" i="7"/>
  <c r="D22" i="7" s="1"/>
  <c r="E14" i="7"/>
  <c r="D14" i="7"/>
  <c r="E7" i="7"/>
  <c r="D7" i="7"/>
  <c r="E6" i="7"/>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H1227" i="1" s="1"/>
  <c r="D250" i="5"/>
  <c r="F249" i="5"/>
  <c r="F248" i="5"/>
  <c r="F247" i="5"/>
  <c r="E246" i="5"/>
  <c r="D246" i="5"/>
  <c r="F244" i="5"/>
  <c r="F243" i="5"/>
  <c r="E242" i="5"/>
  <c r="D1219" i="1" s="1"/>
  <c r="D242" i="5"/>
  <c r="F241" i="5"/>
  <c r="F240" i="5"/>
  <c r="F239"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F198" i="5"/>
  <c r="E198" i="5"/>
  <c r="E190" i="5" s="1"/>
  <c r="H309" i="9" s="1"/>
  <c r="D198" i="5"/>
  <c r="F197" i="5"/>
  <c r="F196" i="5"/>
  <c r="F195" i="5"/>
  <c r="F194" i="5"/>
  <c r="F193" i="5"/>
  <c r="F192" i="5"/>
  <c r="F191" i="5"/>
  <c r="E191" i="5"/>
  <c r="D191" i="5"/>
  <c r="D190" i="5"/>
  <c r="G309"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6" i="5"/>
  <c r="E146" i="5"/>
  <c r="D146" i="5"/>
  <c r="F145" i="5"/>
  <c r="F144" i="5"/>
  <c r="F143"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1056" i="1" s="1"/>
  <c r="D79"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D625" i="4" s="1"/>
  <c r="F625"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3" i="4" s="1"/>
  <c r="F602" i="4"/>
  <c r="F601" i="4"/>
  <c r="F600" i="4"/>
  <c r="F599" i="4"/>
  <c r="E599" i="4"/>
  <c r="D599" i="4"/>
  <c r="F598" i="4"/>
  <c r="F597" i="4"/>
  <c r="F596" i="4"/>
  <c r="F595" i="4"/>
  <c r="F594" i="4"/>
  <c r="E594" i="4"/>
  <c r="D594" i="4"/>
  <c r="D593" i="4" s="1"/>
  <c r="F593" i="4" s="1"/>
  <c r="F592" i="4"/>
  <c r="F591" i="4"/>
  <c r="E590" i="4"/>
  <c r="D590" i="4"/>
  <c r="F590" i="4" s="1"/>
  <c r="F589" i="4"/>
  <c r="F588" i="4"/>
  <c r="E587" i="4"/>
  <c r="D587" i="4"/>
  <c r="F587" i="4" s="1"/>
  <c r="F586" i="4"/>
  <c r="F585" i="4"/>
  <c r="E585" i="4"/>
  <c r="E580" i="4" s="1"/>
  <c r="D585" i="4"/>
  <c r="F584" i="4"/>
  <c r="F583" i="4"/>
  <c r="F582" i="4"/>
  <c r="E581" i="4"/>
  <c r="D581" i="4"/>
  <c r="F579" i="4"/>
  <c r="F578" i="4"/>
  <c r="E577" i="4"/>
  <c r="D577" i="4"/>
  <c r="F577" i="4" s="1"/>
  <c r="F576" i="4"/>
  <c r="F575" i="4"/>
  <c r="E574" i="4"/>
  <c r="D574" i="4"/>
  <c r="F574" i="4" s="1"/>
  <c r="F573" i="4"/>
  <c r="F572" i="4"/>
  <c r="F571" i="4"/>
  <c r="E571" i="4"/>
  <c r="E567" i="4" s="1"/>
  <c r="D571" i="4"/>
  <c r="F570" i="4"/>
  <c r="F569" i="4"/>
  <c r="E568" i="4"/>
  <c r="D568" i="4"/>
  <c r="F568" i="4" s="1"/>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E515" i="4" s="1"/>
  <c r="D519" i="4"/>
  <c r="F519" i="4" s="1"/>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E473" i="4"/>
  <c r="D473" i="4"/>
  <c r="F473" i="4" s="1"/>
  <c r="E472" i="4"/>
  <c r="D472" i="4"/>
  <c r="F472" i="4" s="1"/>
  <c r="F471" i="4"/>
  <c r="F470" i="4"/>
  <c r="E469" i="4"/>
  <c r="D469" i="4"/>
  <c r="F469" i="4" s="1"/>
  <c r="F468" i="4"/>
  <c r="F467" i="4"/>
  <c r="F466" i="4"/>
  <c r="E466" i="4"/>
  <c r="E459" i="4" s="1"/>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F427" i="4"/>
  <c r="E427" i="4"/>
  <c r="D427" i="4"/>
  <c r="F426" i="4"/>
  <c r="F425" i="4"/>
  <c r="F424" i="4"/>
  <c r="F423" i="4"/>
  <c r="F422" i="4"/>
  <c r="E422" i="4"/>
  <c r="D422" i="4"/>
  <c r="F418" i="4"/>
  <c r="E418" i="4"/>
  <c r="D413" i="1" s="1"/>
  <c r="D418" i="4"/>
  <c r="E417" i="4"/>
  <c r="D412" i="1" s="1"/>
  <c r="D417" i="4"/>
  <c r="E416" i="4"/>
  <c r="D411" i="1" s="1"/>
  <c r="D416" i="4"/>
  <c r="F411" i="4"/>
  <c r="F410" i="4"/>
  <c r="F409" i="4"/>
  <c r="F406" i="4"/>
  <c r="F405" i="4"/>
  <c r="F404" i="4"/>
  <c r="F403" i="4"/>
  <c r="E402" i="4"/>
  <c r="D402" i="4"/>
  <c r="F402" i="4" s="1"/>
  <c r="F401" i="4"/>
  <c r="F400" i="4"/>
  <c r="E400" i="4"/>
  <c r="D400" i="4"/>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E351" i="4" s="1"/>
  <c r="E350" i="4" s="1"/>
  <c r="D356" i="4"/>
  <c r="F355" i="4"/>
  <c r="F354" i="4"/>
  <c r="F353" i="4"/>
  <c r="E352" i="4"/>
  <c r="D352" i="4"/>
  <c r="F349" i="4"/>
  <c r="F348" i="4"/>
  <c r="E348" i="4"/>
  <c r="D348" i="4"/>
  <c r="F347" i="4"/>
  <c r="F346" i="4"/>
  <c r="E345" i="4"/>
  <c r="E344" i="4" s="1"/>
  <c r="D345" i="4"/>
  <c r="F345" i="4" s="1"/>
  <c r="F343" i="4"/>
  <c r="F342" i="4"/>
  <c r="F341" i="4"/>
  <c r="F340" i="4"/>
  <c r="F339" i="4"/>
  <c r="E339" i="4"/>
  <c r="D339" i="4"/>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E299" i="4" s="1"/>
  <c r="E298" i="4" s="1"/>
  <c r="E407" i="4"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c r="F262" i="4"/>
  <c r="F261" i="4"/>
  <c r="F260" i="4"/>
  <c r="E259" i="4"/>
  <c r="F259" i="4" s="1"/>
  <c r="D259" i="4"/>
  <c r="F258" i="4"/>
  <c r="F257" i="4"/>
  <c r="F256" i="4"/>
  <c r="F255" i="4"/>
  <c r="F254" i="4"/>
  <c r="F253" i="4"/>
  <c r="E253" i="4"/>
  <c r="E252" i="4" s="1"/>
  <c r="D253" i="4"/>
  <c r="D252" i="4" s="1"/>
  <c r="F252" i="4" s="1"/>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E224" i="4"/>
  <c r="F223" i="4"/>
  <c r="F222" i="4"/>
  <c r="F221" i="4"/>
  <c r="F220" i="4"/>
  <c r="E219" i="4"/>
  <c r="E215" i="4" s="1"/>
  <c r="D219" i="4"/>
  <c r="F219" i="4" s="1"/>
  <c r="F218" i="4"/>
  <c r="F217" i="4"/>
  <c r="F216" i="4"/>
  <c r="E216" i="4"/>
  <c r="D216" i="4"/>
  <c r="F214" i="4"/>
  <c r="F213" i="4"/>
  <c r="F212" i="4"/>
  <c r="F211" i="4"/>
  <c r="E210" i="4"/>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E163" i="4" s="1"/>
  <c r="D164" i="4"/>
  <c r="D163" i="4" s="1"/>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D140" i="4"/>
  <c r="E139" i="4"/>
  <c r="F138" i="4"/>
  <c r="F137" i="4"/>
  <c r="F136" i="4"/>
  <c r="F135" i="4"/>
  <c r="E134" i="4"/>
  <c r="E133" i="4" s="1"/>
  <c r="D134" i="4"/>
  <c r="D133" i="4" s="1"/>
  <c r="F133" i="4" s="1"/>
  <c r="F132" i="4"/>
  <c r="F131" i="4"/>
  <c r="F130" i="4"/>
  <c r="F129" i="4"/>
  <c r="F128" i="4"/>
  <c r="E128" i="4"/>
  <c r="D128" i="4"/>
  <c r="F127" i="4"/>
  <c r="F126" i="4"/>
  <c r="E125" i="4"/>
  <c r="E124" i="4" s="1"/>
  <c r="D125"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E50" i="4" s="1"/>
  <c r="D74" i="4"/>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36" i="3"/>
  <c r="B36" i="3"/>
  <c r="G35" i="3"/>
  <c r="B35" i="3"/>
  <c r="I34" i="3"/>
  <c r="G34" i="3"/>
  <c r="B34" i="3"/>
  <c r="I33" i="3"/>
  <c r="G33" i="3"/>
  <c r="B33" i="3"/>
  <c r="I32" i="3"/>
  <c r="H32" i="3"/>
  <c r="G32" i="3"/>
  <c r="B32" i="3"/>
  <c r="I31" i="3"/>
  <c r="G31" i="3"/>
  <c r="B31" i="3"/>
  <c r="H30" i="3"/>
  <c r="G30" i="3"/>
  <c r="B30" i="3"/>
  <c r="H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7" i="1"/>
  <c r="C1577" i="1"/>
  <c r="H1577" i="1" s="1"/>
  <c r="H1575" i="1"/>
  <c r="G1575" i="1"/>
  <c r="C1575" i="1"/>
  <c r="H1574" i="1"/>
  <c r="G1574" i="1"/>
  <c r="C1574" i="1"/>
  <c r="H1573" i="1"/>
  <c r="C1573" i="1"/>
  <c r="G1573" i="1" s="1"/>
  <c r="C1572" i="1"/>
  <c r="G1572" i="1" s="1"/>
  <c r="H1571" i="1"/>
  <c r="G1571" i="1"/>
  <c r="C1571" i="1"/>
  <c r="C1570" i="1"/>
  <c r="G1569" i="1"/>
  <c r="C1569" i="1"/>
  <c r="H1569" i="1" s="1"/>
  <c r="H1568" i="1"/>
  <c r="G1568" i="1"/>
  <c r="C1568" i="1"/>
  <c r="H1567" i="1"/>
  <c r="G1567" i="1"/>
  <c r="C1567" i="1"/>
  <c r="C1566" i="1"/>
  <c r="H1566" i="1" s="1"/>
  <c r="H1565" i="1"/>
  <c r="C1565" i="1"/>
  <c r="G1565" i="1" s="1"/>
  <c r="H1564" i="1"/>
  <c r="C1564" i="1"/>
  <c r="G1564" i="1" s="1"/>
  <c r="G1563" i="1"/>
  <c r="C1563" i="1"/>
  <c r="H1563" i="1" s="1"/>
  <c r="C1562" i="1"/>
  <c r="C1561" i="1"/>
  <c r="H1560" i="1"/>
  <c r="G1560" i="1"/>
  <c r="C1560" i="1"/>
  <c r="H1559" i="1"/>
  <c r="G1559" i="1"/>
  <c r="C1559" i="1"/>
  <c r="G1558" i="1"/>
  <c r="C1558" i="1"/>
  <c r="H1558" i="1" s="1"/>
  <c r="H1557" i="1"/>
  <c r="C1557" i="1"/>
  <c r="G1557" i="1" s="1"/>
  <c r="H1556" i="1"/>
  <c r="C1556" i="1"/>
  <c r="G1556" i="1" s="1"/>
  <c r="C1555" i="1"/>
  <c r="C1554" i="1"/>
  <c r="G1553" i="1"/>
  <c r="C1553" i="1"/>
  <c r="H1553" i="1" s="1"/>
  <c r="H1552" i="1"/>
  <c r="G1552" i="1"/>
  <c r="C1552" i="1"/>
  <c r="H1551" i="1"/>
  <c r="G1551" i="1"/>
  <c r="C1551" i="1"/>
  <c r="H1550" i="1"/>
  <c r="C1550" i="1"/>
  <c r="G1550" i="1" s="1"/>
  <c r="H1549" i="1"/>
  <c r="C1549" i="1"/>
  <c r="G1549" i="1" s="1"/>
  <c r="C1548" i="1"/>
  <c r="H1547" i="1"/>
  <c r="G1547" i="1"/>
  <c r="C1547" i="1"/>
  <c r="C1546" i="1"/>
  <c r="C1545" i="1"/>
  <c r="H1545" i="1" s="1"/>
  <c r="H1544" i="1"/>
  <c r="G1544" i="1"/>
  <c r="C1544" i="1"/>
  <c r="H1543" i="1"/>
  <c r="G1543" i="1"/>
  <c r="C1543" i="1"/>
  <c r="C1542" i="1"/>
  <c r="H1542" i="1" s="1"/>
  <c r="H1541" i="1"/>
  <c r="C1541" i="1"/>
  <c r="G1541" i="1" s="1"/>
  <c r="H1540" i="1"/>
  <c r="C1540" i="1"/>
  <c r="G1540" i="1" s="1"/>
  <c r="C1539" i="1"/>
  <c r="H1539" i="1" s="1"/>
  <c r="C1538" i="1"/>
  <c r="G1537" i="1"/>
  <c r="C1537" i="1"/>
  <c r="H1537" i="1" s="1"/>
  <c r="C1536" i="1"/>
  <c r="H1536" i="1" s="1"/>
  <c r="C1535" i="1"/>
  <c r="H1535" i="1" s="1"/>
  <c r="H1534" i="1"/>
  <c r="G1534" i="1"/>
  <c r="C1534" i="1"/>
  <c r="C1533" i="1"/>
  <c r="G1533" i="1" s="1"/>
  <c r="C1532" i="1"/>
  <c r="G1532" i="1" s="1"/>
  <c r="C1531" i="1"/>
  <c r="C1530" i="1"/>
  <c r="C1529" i="1"/>
  <c r="H1529" i="1" s="1"/>
  <c r="H1528" i="1"/>
  <c r="G1528" i="1"/>
  <c r="C1528" i="1"/>
  <c r="H1527" i="1"/>
  <c r="G1527" i="1"/>
  <c r="C1527" i="1"/>
  <c r="G1526" i="1"/>
  <c r="C1526" i="1"/>
  <c r="H1526" i="1" s="1"/>
  <c r="H1525" i="1"/>
  <c r="C1525" i="1"/>
  <c r="G1525" i="1" s="1"/>
  <c r="H1523" i="1"/>
  <c r="C1523" i="1"/>
  <c r="G1523" i="1" s="1"/>
  <c r="C1522" i="1"/>
  <c r="G1521" i="1"/>
  <c r="C1521" i="1"/>
  <c r="H1521" i="1" s="1"/>
  <c r="H1520" i="1"/>
  <c r="G1520" i="1"/>
  <c r="C1520" i="1"/>
  <c r="H1519" i="1"/>
  <c r="G1519" i="1"/>
  <c r="C1519" i="1"/>
  <c r="H1516" i="1"/>
  <c r="C1516" i="1"/>
  <c r="G1516" i="1" s="1"/>
  <c r="C1515" i="1"/>
  <c r="H1515" i="1" s="1"/>
  <c r="C1514" i="1"/>
  <c r="C1513" i="1"/>
  <c r="H1513" i="1" s="1"/>
  <c r="H1512" i="1"/>
  <c r="G1512" i="1"/>
  <c r="C1512" i="1"/>
  <c r="H1511" i="1"/>
  <c r="G1511" i="1"/>
  <c r="C1511" i="1"/>
  <c r="H1510" i="1"/>
  <c r="G1510" i="1"/>
  <c r="C1510" i="1"/>
  <c r="H1509" i="1"/>
  <c r="C1509" i="1"/>
  <c r="G1509" i="1" s="1"/>
  <c r="C1508" i="1"/>
  <c r="G1508" i="1" s="1"/>
  <c r="G1507" i="1"/>
  <c r="C1507" i="1"/>
  <c r="H1507" i="1" s="1"/>
  <c r="C1506" i="1"/>
  <c r="C1505" i="1"/>
  <c r="H1505" i="1" s="1"/>
  <c r="H1504" i="1"/>
  <c r="G1504" i="1"/>
  <c r="C1504" i="1"/>
  <c r="H1503" i="1"/>
  <c r="G1503" i="1"/>
  <c r="C1503" i="1"/>
  <c r="G1502" i="1"/>
  <c r="C1502" i="1"/>
  <c r="H1502" i="1" s="1"/>
  <c r="H1501" i="1"/>
  <c r="C1501" i="1"/>
  <c r="G1501" i="1" s="1"/>
  <c r="C1500" i="1"/>
  <c r="G1500" i="1" s="1"/>
  <c r="H1499" i="1"/>
  <c r="C1499" i="1"/>
  <c r="G1499" i="1" s="1"/>
  <c r="C1498" i="1"/>
  <c r="G1497" i="1"/>
  <c r="C1497" i="1"/>
  <c r="H1497" i="1" s="1"/>
  <c r="H1496" i="1"/>
  <c r="G1496" i="1"/>
  <c r="C1496" i="1"/>
  <c r="H1495" i="1"/>
  <c r="G1495" i="1"/>
  <c r="C1495" i="1"/>
  <c r="C1494" i="1"/>
  <c r="H1493" i="1"/>
  <c r="C1493" i="1"/>
  <c r="G1493" i="1" s="1"/>
  <c r="C1492" i="1"/>
  <c r="G1492" i="1" s="1"/>
  <c r="G1491" i="1"/>
  <c r="C1491" i="1"/>
  <c r="H1491" i="1" s="1"/>
  <c r="C1490" i="1"/>
  <c r="G1489" i="1"/>
  <c r="C1489" i="1"/>
  <c r="H1489" i="1" s="1"/>
  <c r="H1488" i="1"/>
  <c r="G1488" i="1"/>
  <c r="C1488" i="1"/>
  <c r="H1487" i="1"/>
  <c r="G1487" i="1"/>
  <c r="C1487" i="1"/>
  <c r="H1486" i="1"/>
  <c r="G1486" i="1"/>
  <c r="C1486" i="1"/>
  <c r="H1485" i="1"/>
  <c r="C1485" i="1"/>
  <c r="G1485" i="1" s="1"/>
  <c r="H1484" i="1"/>
  <c r="C1484" i="1"/>
  <c r="G1484" i="1" s="1"/>
  <c r="H1483" i="1"/>
  <c r="G1483" i="1"/>
  <c r="C1483" i="1"/>
  <c r="C1482" i="1"/>
  <c r="G1481" i="1"/>
  <c r="C1481" i="1"/>
  <c r="H1481" i="1" s="1"/>
  <c r="H1480" i="1"/>
  <c r="G1480" i="1"/>
  <c r="C1480" i="1"/>
  <c r="D1479" i="1"/>
  <c r="C1479" i="1"/>
  <c r="G1479" i="1" s="1"/>
  <c r="D1478" i="1"/>
  <c r="C1478" i="1"/>
  <c r="J1477" i="1"/>
  <c r="D1477" i="1"/>
  <c r="C1477" i="1"/>
  <c r="G1477" i="1" s="1"/>
  <c r="G1476" i="1"/>
  <c r="D1476" i="1"/>
  <c r="H1476" i="1" s="1"/>
  <c r="C1476" i="1"/>
  <c r="D1475" i="1"/>
  <c r="C1475" i="1"/>
  <c r="H1475" i="1" s="1"/>
  <c r="J1474" i="1"/>
  <c r="H1474" i="1"/>
  <c r="I1474" i="1" s="1"/>
  <c r="D1474" i="1"/>
  <c r="C1474" i="1"/>
  <c r="G1474" i="1" s="1"/>
  <c r="D1473" i="1"/>
  <c r="H1473" i="1" s="1"/>
  <c r="C1473" i="1"/>
  <c r="G1472" i="1"/>
  <c r="D1472" i="1"/>
  <c r="C1472" i="1"/>
  <c r="D1471" i="1"/>
  <c r="C1471" i="1"/>
  <c r="H1471" i="1" s="1"/>
  <c r="H1470" i="1"/>
  <c r="G1470" i="1"/>
  <c r="D1470" i="1"/>
  <c r="C1470" i="1"/>
  <c r="D1469" i="1"/>
  <c r="J1468" i="1"/>
  <c r="H1468" i="1"/>
  <c r="D1468" i="1"/>
  <c r="C1468" i="1"/>
  <c r="D1467" i="1"/>
  <c r="H1467" i="1" s="1"/>
  <c r="C1467" i="1"/>
  <c r="J1467" i="1" s="1"/>
  <c r="J1466" i="1"/>
  <c r="D1466" i="1"/>
  <c r="C1466" i="1"/>
  <c r="J1465" i="1"/>
  <c r="H1465" i="1"/>
  <c r="G1465" i="1"/>
  <c r="I1465" i="1" s="1"/>
  <c r="D1465" i="1"/>
  <c r="C1465" i="1"/>
  <c r="D1464" i="1"/>
  <c r="C1464" i="1"/>
  <c r="G1464" i="1" s="1"/>
  <c r="H1463" i="1"/>
  <c r="I1463" i="1" s="1"/>
  <c r="G1463" i="1"/>
  <c r="D1463" i="1"/>
  <c r="C1463" i="1"/>
  <c r="J1463" i="1" s="1"/>
  <c r="D1462" i="1"/>
  <c r="C1462" i="1"/>
  <c r="D1461" i="1"/>
  <c r="C1461" i="1"/>
  <c r="G1461" i="1" s="1"/>
  <c r="D1460" i="1"/>
  <c r="C1460" i="1"/>
  <c r="J1460" i="1" s="1"/>
  <c r="D1459" i="1"/>
  <c r="C1459" i="1"/>
  <c r="H1459" i="1" s="1"/>
  <c r="J1458" i="1"/>
  <c r="H1458" i="1"/>
  <c r="G1458" i="1"/>
  <c r="I1458" i="1" s="1"/>
  <c r="D1458" i="1"/>
  <c r="C1458" i="1"/>
  <c r="D1457" i="1"/>
  <c r="C1457" i="1"/>
  <c r="D1456" i="1"/>
  <c r="G1456" i="1" s="1"/>
  <c r="C1456" i="1"/>
  <c r="G1455" i="1"/>
  <c r="D1455" i="1"/>
  <c r="J1455" i="1" s="1"/>
  <c r="C1455" i="1"/>
  <c r="C1454" i="1"/>
  <c r="C1453" i="1"/>
  <c r="J1452" i="1"/>
  <c r="H1452" i="1"/>
  <c r="D1452" i="1"/>
  <c r="C1452" i="1"/>
  <c r="G1452" i="1" s="1"/>
  <c r="I1452" i="1" s="1"/>
  <c r="H1451" i="1"/>
  <c r="D1451" i="1"/>
  <c r="J1451" i="1" s="1"/>
  <c r="C1451" i="1"/>
  <c r="D1450" i="1"/>
  <c r="H1450" i="1" s="1"/>
  <c r="C1450" i="1"/>
  <c r="J1449" i="1"/>
  <c r="D1449" i="1"/>
  <c r="C1449" i="1"/>
  <c r="H1449" i="1" s="1"/>
  <c r="D1448" i="1"/>
  <c r="C1448" i="1"/>
  <c r="D1447" i="1"/>
  <c r="C1447" i="1"/>
  <c r="G1447" i="1" s="1"/>
  <c r="H1446" i="1"/>
  <c r="G1446" i="1"/>
  <c r="D1446" i="1"/>
  <c r="J1446" i="1" s="1"/>
  <c r="C1446" i="1"/>
  <c r="D1445" i="1"/>
  <c r="C1445" i="1"/>
  <c r="J1444" i="1"/>
  <c r="D1444" i="1"/>
  <c r="C1444" i="1"/>
  <c r="H1444" i="1" s="1"/>
  <c r="H1443" i="1"/>
  <c r="G1443" i="1"/>
  <c r="I1443" i="1" s="1"/>
  <c r="D1443" i="1"/>
  <c r="C1443" i="1"/>
  <c r="J1443" i="1" s="1"/>
  <c r="D1442" i="1"/>
  <c r="C1442" i="1"/>
  <c r="D1441" i="1"/>
  <c r="H1441" i="1" s="1"/>
  <c r="C1441" i="1"/>
  <c r="G1440" i="1"/>
  <c r="D1440" i="1"/>
  <c r="J1440" i="1" s="1"/>
  <c r="C1440" i="1"/>
  <c r="D1439" i="1"/>
  <c r="C1439" i="1"/>
  <c r="D1438" i="1"/>
  <c r="H1438" i="1" s="1"/>
  <c r="C1438" i="1"/>
  <c r="G1438" i="1" s="1"/>
  <c r="D1437" i="1"/>
  <c r="C1437" i="1"/>
  <c r="C1436" i="1"/>
  <c r="D1434" i="1"/>
  <c r="H1434" i="1" s="1"/>
  <c r="C1434" i="1"/>
  <c r="G1434" i="1" s="1"/>
  <c r="D1433" i="1"/>
  <c r="C1433" i="1"/>
  <c r="D1432" i="1"/>
  <c r="H1432" i="1" s="1"/>
  <c r="C1432" i="1"/>
  <c r="G1432" i="1" s="1"/>
  <c r="D1431" i="1"/>
  <c r="C1431" i="1"/>
  <c r="D1430" i="1"/>
  <c r="H1430" i="1" s="1"/>
  <c r="C1430" i="1"/>
  <c r="G1430" i="1" s="1"/>
  <c r="D1429" i="1"/>
  <c r="C1429" i="1"/>
  <c r="D1428" i="1"/>
  <c r="H1428" i="1" s="1"/>
  <c r="C1428" i="1"/>
  <c r="G1428" i="1" s="1"/>
  <c r="D1427" i="1"/>
  <c r="C1427" i="1"/>
  <c r="D1426" i="1"/>
  <c r="H1426" i="1" s="1"/>
  <c r="C1426" i="1"/>
  <c r="G1426" i="1" s="1"/>
  <c r="D1425" i="1"/>
  <c r="C1425" i="1"/>
  <c r="D1424" i="1"/>
  <c r="H1424" i="1" s="1"/>
  <c r="C1424" i="1"/>
  <c r="G1424" i="1" s="1"/>
  <c r="D1423" i="1"/>
  <c r="C1423" i="1"/>
  <c r="D1422" i="1"/>
  <c r="H1422" i="1" s="1"/>
  <c r="C1422" i="1"/>
  <c r="G1422" i="1" s="1"/>
  <c r="D1421" i="1"/>
  <c r="C1421" i="1"/>
  <c r="D1420" i="1"/>
  <c r="H1420" i="1" s="1"/>
  <c r="C1420" i="1"/>
  <c r="G1420" i="1" s="1"/>
  <c r="D1419" i="1"/>
  <c r="C1419" i="1"/>
  <c r="D1418" i="1"/>
  <c r="H1418" i="1" s="1"/>
  <c r="C1418" i="1"/>
  <c r="G1418" i="1" s="1"/>
  <c r="D1417" i="1"/>
  <c r="C1417" i="1"/>
  <c r="D1416" i="1"/>
  <c r="H1416" i="1" s="1"/>
  <c r="C1416" i="1"/>
  <c r="G1416" i="1" s="1"/>
  <c r="D1415" i="1"/>
  <c r="C1415" i="1"/>
  <c r="D1414" i="1"/>
  <c r="H1414" i="1" s="1"/>
  <c r="C1414" i="1"/>
  <c r="G1414" i="1" s="1"/>
  <c r="D1413" i="1"/>
  <c r="C1413" i="1"/>
  <c r="D1412" i="1"/>
  <c r="H1412" i="1" s="1"/>
  <c r="C1412" i="1"/>
  <c r="G1412" i="1" s="1"/>
  <c r="D1411" i="1"/>
  <c r="C1411" i="1"/>
  <c r="D1410" i="1"/>
  <c r="H1410" i="1" s="1"/>
  <c r="C1410" i="1"/>
  <c r="G1410" i="1" s="1"/>
  <c r="D1409" i="1"/>
  <c r="C1409" i="1"/>
  <c r="D1408" i="1"/>
  <c r="D1407" i="1"/>
  <c r="C1407" i="1"/>
  <c r="D1406" i="1"/>
  <c r="H1406" i="1" s="1"/>
  <c r="C1406" i="1"/>
  <c r="G1406" i="1" s="1"/>
  <c r="D1405" i="1"/>
  <c r="C1405" i="1"/>
  <c r="D1404" i="1"/>
  <c r="H1404" i="1" s="1"/>
  <c r="C1404" i="1"/>
  <c r="G1404" i="1" s="1"/>
  <c r="D1403" i="1"/>
  <c r="C1403" i="1"/>
  <c r="D1402" i="1"/>
  <c r="H1402" i="1" s="1"/>
  <c r="C1402" i="1"/>
  <c r="G1402" i="1" s="1"/>
  <c r="D1401" i="1"/>
  <c r="C1401" i="1"/>
  <c r="D1400" i="1"/>
  <c r="H1400" i="1" s="1"/>
  <c r="C1400" i="1"/>
  <c r="G1400" i="1" s="1"/>
  <c r="D1399" i="1"/>
  <c r="C1399" i="1"/>
  <c r="D1398" i="1"/>
  <c r="H1398" i="1" s="1"/>
  <c r="C1398" i="1"/>
  <c r="G1398" i="1" s="1"/>
  <c r="D1397" i="1"/>
  <c r="C1397" i="1"/>
  <c r="D1396" i="1"/>
  <c r="H1396" i="1" s="1"/>
  <c r="C1396" i="1"/>
  <c r="G1396" i="1" s="1"/>
  <c r="D1395" i="1"/>
  <c r="C1395" i="1"/>
  <c r="D1394" i="1"/>
  <c r="H1394" i="1" s="1"/>
  <c r="C1394" i="1"/>
  <c r="G1394" i="1" s="1"/>
  <c r="D1393" i="1"/>
  <c r="C1393" i="1"/>
  <c r="D1392" i="1"/>
  <c r="H1392" i="1" s="1"/>
  <c r="C1392" i="1"/>
  <c r="G1392" i="1" s="1"/>
  <c r="D1391" i="1"/>
  <c r="C1391" i="1"/>
  <c r="D1390" i="1"/>
  <c r="H1390" i="1" s="1"/>
  <c r="C1390" i="1"/>
  <c r="G1390" i="1" s="1"/>
  <c r="D1389" i="1"/>
  <c r="C1389" i="1"/>
  <c r="D1388" i="1"/>
  <c r="H1388" i="1" s="1"/>
  <c r="C1388" i="1"/>
  <c r="G1388" i="1" s="1"/>
  <c r="D1387" i="1"/>
  <c r="C1387" i="1"/>
  <c r="D1386" i="1"/>
  <c r="H1386" i="1" s="1"/>
  <c r="C1386" i="1"/>
  <c r="G1386" i="1" s="1"/>
  <c r="D1385" i="1"/>
  <c r="C1385" i="1"/>
  <c r="D1384" i="1"/>
  <c r="H1384" i="1" s="1"/>
  <c r="C1384" i="1"/>
  <c r="G1384" i="1" s="1"/>
  <c r="D1383" i="1"/>
  <c r="C1383" i="1"/>
  <c r="D1382" i="1"/>
  <c r="H1382" i="1" s="1"/>
  <c r="C1382" i="1"/>
  <c r="G1382" i="1" s="1"/>
  <c r="D1381" i="1"/>
  <c r="C1381" i="1"/>
  <c r="D1380" i="1"/>
  <c r="H1380" i="1" s="1"/>
  <c r="C1380" i="1"/>
  <c r="G1380" i="1" s="1"/>
  <c r="D1379" i="1"/>
  <c r="C1379" i="1"/>
  <c r="D1378" i="1"/>
  <c r="H1378" i="1" s="1"/>
  <c r="C1378" i="1"/>
  <c r="G1378" i="1" s="1"/>
  <c r="D1377" i="1"/>
  <c r="C1377" i="1"/>
  <c r="D1376" i="1"/>
  <c r="H1376" i="1" s="1"/>
  <c r="C1376" i="1"/>
  <c r="G1376" i="1" s="1"/>
  <c r="D1375" i="1"/>
  <c r="C1375" i="1"/>
  <c r="D1374" i="1"/>
  <c r="H1374" i="1" s="1"/>
  <c r="C1374" i="1"/>
  <c r="G1374" i="1" s="1"/>
  <c r="D1373" i="1"/>
  <c r="C1373" i="1"/>
  <c r="D1372" i="1"/>
  <c r="H1372" i="1" s="1"/>
  <c r="C1372" i="1"/>
  <c r="G1372" i="1" s="1"/>
  <c r="D1371" i="1"/>
  <c r="C1371" i="1"/>
  <c r="D1370" i="1"/>
  <c r="H1370" i="1" s="1"/>
  <c r="C1370" i="1"/>
  <c r="G1370" i="1" s="1"/>
  <c r="D1369" i="1"/>
  <c r="C1369" i="1"/>
  <c r="D1368" i="1"/>
  <c r="H1368" i="1" s="1"/>
  <c r="C1368" i="1"/>
  <c r="G1368" i="1" s="1"/>
  <c r="D1367" i="1"/>
  <c r="C1367" i="1"/>
  <c r="D1366" i="1"/>
  <c r="H1366" i="1" s="1"/>
  <c r="C1366" i="1"/>
  <c r="G1366" i="1" s="1"/>
  <c r="D1365" i="1"/>
  <c r="C1365" i="1"/>
  <c r="D1364" i="1"/>
  <c r="H1364" i="1" s="1"/>
  <c r="C1364" i="1"/>
  <c r="G1364" i="1" s="1"/>
  <c r="D1363" i="1"/>
  <c r="C1363" i="1"/>
  <c r="D1362" i="1"/>
  <c r="H1362" i="1" s="1"/>
  <c r="C1362" i="1"/>
  <c r="G1362" i="1" s="1"/>
  <c r="D1361" i="1"/>
  <c r="C1361" i="1"/>
  <c r="D1360" i="1"/>
  <c r="H1360" i="1" s="1"/>
  <c r="C1360" i="1"/>
  <c r="G1360" i="1" s="1"/>
  <c r="D1359" i="1"/>
  <c r="C1359" i="1"/>
  <c r="D1358" i="1"/>
  <c r="H1358" i="1" s="1"/>
  <c r="C1358" i="1"/>
  <c r="G1358" i="1" s="1"/>
  <c r="D1357" i="1"/>
  <c r="C1357" i="1"/>
  <c r="D1356" i="1"/>
  <c r="H1356" i="1" s="1"/>
  <c r="C1356" i="1"/>
  <c r="G1356" i="1" s="1"/>
  <c r="D1355" i="1"/>
  <c r="C1355" i="1"/>
  <c r="D1354" i="1"/>
  <c r="H1354" i="1" s="1"/>
  <c r="C1354" i="1"/>
  <c r="G1354" i="1" s="1"/>
  <c r="D1353" i="1"/>
  <c r="C1353" i="1"/>
  <c r="D1352" i="1"/>
  <c r="H1352" i="1" s="1"/>
  <c r="C1352" i="1"/>
  <c r="G1352" i="1" s="1"/>
  <c r="D1351" i="1"/>
  <c r="C1351" i="1"/>
  <c r="D1350" i="1"/>
  <c r="H1350" i="1" s="1"/>
  <c r="C1350" i="1"/>
  <c r="G1350" i="1" s="1"/>
  <c r="D1349" i="1"/>
  <c r="C1349" i="1"/>
  <c r="D1348" i="1"/>
  <c r="H1348" i="1" s="1"/>
  <c r="C1348" i="1"/>
  <c r="G1348" i="1" s="1"/>
  <c r="D1347" i="1"/>
  <c r="C1347" i="1"/>
  <c r="D1346" i="1"/>
  <c r="H1346" i="1" s="1"/>
  <c r="C1346" i="1"/>
  <c r="G1346" i="1" s="1"/>
  <c r="D1345" i="1"/>
  <c r="C1345" i="1"/>
  <c r="D1344" i="1"/>
  <c r="H1344" i="1" s="1"/>
  <c r="C1344" i="1"/>
  <c r="G1344" i="1" s="1"/>
  <c r="D1343" i="1"/>
  <c r="C1343" i="1"/>
  <c r="D1342" i="1"/>
  <c r="H1342" i="1" s="1"/>
  <c r="C1342" i="1"/>
  <c r="G1342" i="1" s="1"/>
  <c r="D1341" i="1"/>
  <c r="C1341" i="1"/>
  <c r="D1340" i="1"/>
  <c r="H1340" i="1" s="1"/>
  <c r="C1340" i="1"/>
  <c r="G1340" i="1" s="1"/>
  <c r="D1339" i="1"/>
  <c r="C1339" i="1"/>
  <c r="D1338" i="1"/>
  <c r="H1338" i="1" s="1"/>
  <c r="C1338" i="1"/>
  <c r="G1338" i="1" s="1"/>
  <c r="D1337" i="1"/>
  <c r="C1337" i="1"/>
  <c r="D1336" i="1"/>
  <c r="H1336" i="1" s="1"/>
  <c r="C1336" i="1"/>
  <c r="G1336" i="1" s="1"/>
  <c r="D1335" i="1"/>
  <c r="C1335" i="1"/>
  <c r="H1334" i="1"/>
  <c r="D1334" i="1"/>
  <c r="C1334" i="1"/>
  <c r="G1334" i="1" s="1"/>
  <c r="D1333" i="1"/>
  <c r="C1333" i="1"/>
  <c r="H1332" i="1"/>
  <c r="D1332" i="1"/>
  <c r="C1332" i="1"/>
  <c r="G1332" i="1" s="1"/>
  <c r="D1331" i="1"/>
  <c r="C1331" i="1"/>
  <c r="H1330" i="1"/>
  <c r="D1330" i="1"/>
  <c r="C1330" i="1"/>
  <c r="G1330" i="1" s="1"/>
  <c r="D1329" i="1"/>
  <c r="H1328" i="1"/>
  <c r="D1328" i="1"/>
  <c r="C1328" i="1"/>
  <c r="G1328" i="1" s="1"/>
  <c r="D1327" i="1"/>
  <c r="C1327" i="1"/>
  <c r="H1326" i="1"/>
  <c r="D1326" i="1"/>
  <c r="C1326" i="1"/>
  <c r="G1326" i="1" s="1"/>
  <c r="D1325" i="1"/>
  <c r="C1325" i="1"/>
  <c r="H1324" i="1"/>
  <c r="D1324" i="1"/>
  <c r="C1324" i="1"/>
  <c r="G1324" i="1" s="1"/>
  <c r="D1323" i="1"/>
  <c r="C1323" i="1"/>
  <c r="H1322" i="1"/>
  <c r="D1322" i="1"/>
  <c r="C1322" i="1"/>
  <c r="G1322" i="1" s="1"/>
  <c r="D1321" i="1"/>
  <c r="G1321" i="1" s="1"/>
  <c r="C1321" i="1"/>
  <c r="H1321" i="1" s="1"/>
  <c r="H1320" i="1"/>
  <c r="D1320" i="1"/>
  <c r="G1320" i="1" s="1"/>
  <c r="C1320" i="1"/>
  <c r="D1319" i="1"/>
  <c r="C1319" i="1"/>
  <c r="H1318" i="1"/>
  <c r="D1318" i="1"/>
  <c r="G1318" i="1" s="1"/>
  <c r="C1318" i="1"/>
  <c r="D1317" i="1"/>
  <c r="C1317" i="1"/>
  <c r="H1316" i="1"/>
  <c r="D1316" i="1"/>
  <c r="G1316" i="1" s="1"/>
  <c r="C1316" i="1"/>
  <c r="D1315" i="1"/>
  <c r="C1315" i="1"/>
  <c r="H1315" i="1" s="1"/>
  <c r="H1314" i="1"/>
  <c r="D1314" i="1"/>
  <c r="G1314" i="1" s="1"/>
  <c r="C1314" i="1"/>
  <c r="D1313" i="1"/>
  <c r="C1313" i="1"/>
  <c r="H1313" i="1" s="1"/>
  <c r="H1312" i="1"/>
  <c r="D1312" i="1"/>
  <c r="G1312" i="1" s="1"/>
  <c r="C1312" i="1"/>
  <c r="H1311" i="1"/>
  <c r="G1311" i="1"/>
  <c r="D1311" i="1"/>
  <c r="C1311" i="1"/>
  <c r="H1310" i="1"/>
  <c r="D1310" i="1"/>
  <c r="G1310" i="1" s="1"/>
  <c r="C1310" i="1"/>
  <c r="H1309" i="1"/>
  <c r="G1309" i="1"/>
  <c r="D1309" i="1"/>
  <c r="C1309" i="1"/>
  <c r="H1308" i="1"/>
  <c r="D1308" i="1"/>
  <c r="G1308" i="1" s="1"/>
  <c r="C1308" i="1"/>
  <c r="H1307" i="1"/>
  <c r="G1307" i="1"/>
  <c r="D1307" i="1"/>
  <c r="C1307" i="1"/>
  <c r="H1306" i="1"/>
  <c r="D1306" i="1"/>
  <c r="G1306" i="1" s="1"/>
  <c r="C1306" i="1"/>
  <c r="D1305" i="1"/>
  <c r="G1305" i="1" s="1"/>
  <c r="C1305" i="1"/>
  <c r="H1305" i="1" s="1"/>
  <c r="H1304" i="1"/>
  <c r="D1304" i="1"/>
  <c r="G1304" i="1" s="1"/>
  <c r="C1304" i="1"/>
  <c r="D1303" i="1"/>
  <c r="C1303" i="1"/>
  <c r="D1302" i="1"/>
  <c r="C1302" i="1"/>
  <c r="H1302" i="1" s="1"/>
  <c r="D1301" i="1"/>
  <c r="C1301" i="1"/>
  <c r="H1300" i="1"/>
  <c r="D1300" i="1"/>
  <c r="C1300" i="1"/>
  <c r="D1299" i="1"/>
  <c r="H1298" i="1"/>
  <c r="D1298" i="1"/>
  <c r="G1298" i="1" s="1"/>
  <c r="C1298" i="1"/>
  <c r="D1297" i="1"/>
  <c r="C1297" i="1"/>
  <c r="H1297" i="1" s="1"/>
  <c r="H1296" i="1"/>
  <c r="D1296" i="1"/>
  <c r="G1296" i="1" s="1"/>
  <c r="C1296" i="1"/>
  <c r="H1295" i="1"/>
  <c r="G1295" i="1"/>
  <c r="D1295" i="1"/>
  <c r="C1295" i="1"/>
  <c r="H1294" i="1"/>
  <c r="D1294" i="1"/>
  <c r="G1294" i="1" s="1"/>
  <c r="C1294" i="1"/>
  <c r="H1293" i="1"/>
  <c r="G1293" i="1"/>
  <c r="D1293" i="1"/>
  <c r="C1293" i="1"/>
  <c r="H1292" i="1"/>
  <c r="D1292" i="1"/>
  <c r="G1292" i="1" s="1"/>
  <c r="C1292" i="1"/>
  <c r="H1291" i="1"/>
  <c r="G1291" i="1"/>
  <c r="D1291" i="1"/>
  <c r="C1291" i="1"/>
  <c r="H1290" i="1"/>
  <c r="D1290" i="1"/>
  <c r="G1290" i="1" s="1"/>
  <c r="C1290" i="1"/>
  <c r="D1289" i="1"/>
  <c r="G1289" i="1" s="1"/>
  <c r="C1289" i="1"/>
  <c r="H1288" i="1"/>
  <c r="D1288" i="1"/>
  <c r="G1288" i="1" s="1"/>
  <c r="C1288" i="1"/>
  <c r="D1287" i="1"/>
  <c r="C1287" i="1"/>
  <c r="H1286" i="1"/>
  <c r="D1286" i="1"/>
  <c r="G1286" i="1" s="1"/>
  <c r="C1286" i="1"/>
  <c r="D1285" i="1"/>
  <c r="C1285" i="1"/>
  <c r="H1284" i="1"/>
  <c r="D1284" i="1"/>
  <c r="G1284" i="1" s="1"/>
  <c r="C1284" i="1"/>
  <c r="D1283" i="1"/>
  <c r="C1283" i="1"/>
  <c r="H1283" i="1" s="1"/>
  <c r="H1282" i="1"/>
  <c r="D1282" i="1"/>
  <c r="G1282" i="1" s="1"/>
  <c r="C1282" i="1"/>
  <c r="D1281" i="1"/>
  <c r="C1281" i="1"/>
  <c r="H1281" i="1" s="1"/>
  <c r="H1280" i="1"/>
  <c r="D1280" i="1"/>
  <c r="G1280" i="1" s="1"/>
  <c r="C1280" i="1"/>
  <c r="H1279" i="1"/>
  <c r="G1279" i="1"/>
  <c r="D1279" i="1"/>
  <c r="C1279" i="1"/>
  <c r="D1278" i="1"/>
  <c r="C1278" i="1"/>
  <c r="H1278" i="1" s="1"/>
  <c r="H1277" i="1"/>
  <c r="G1277" i="1"/>
  <c r="D1277" i="1"/>
  <c r="C1277" i="1"/>
  <c r="H1276" i="1"/>
  <c r="D1276" i="1"/>
  <c r="G1276" i="1" s="1"/>
  <c r="C1276" i="1"/>
  <c r="H1275" i="1"/>
  <c r="G1275" i="1"/>
  <c r="D1275" i="1"/>
  <c r="C1275" i="1"/>
  <c r="H1274" i="1"/>
  <c r="D1274" i="1"/>
  <c r="G1274" i="1" s="1"/>
  <c r="C1274" i="1"/>
  <c r="D1273" i="1"/>
  <c r="G1273" i="1" s="1"/>
  <c r="C1273" i="1"/>
  <c r="H1273" i="1" s="1"/>
  <c r="H1272" i="1"/>
  <c r="D1272" i="1"/>
  <c r="G1272" i="1" s="1"/>
  <c r="C1272" i="1"/>
  <c r="D1271" i="1"/>
  <c r="C1271" i="1"/>
  <c r="D1270" i="1"/>
  <c r="C1270" i="1"/>
  <c r="H1270" i="1" s="1"/>
  <c r="D1269" i="1"/>
  <c r="C1269" i="1"/>
  <c r="H1268" i="1"/>
  <c r="D1268" i="1"/>
  <c r="G1268" i="1" s="1"/>
  <c r="C1268" i="1"/>
  <c r="D1267" i="1"/>
  <c r="C1267" i="1"/>
  <c r="H1267" i="1" s="1"/>
  <c r="H1266" i="1"/>
  <c r="D1266" i="1"/>
  <c r="G1266" i="1" s="1"/>
  <c r="C1266" i="1"/>
  <c r="D1265" i="1"/>
  <c r="C1265" i="1"/>
  <c r="H1265" i="1" s="1"/>
  <c r="D1264" i="1"/>
  <c r="C1264" i="1"/>
  <c r="D1263" i="1"/>
  <c r="C1263" i="1"/>
  <c r="H1262" i="1"/>
  <c r="D1262" i="1"/>
  <c r="G1262" i="1" s="1"/>
  <c r="C1262" i="1"/>
  <c r="H1261" i="1"/>
  <c r="G1261" i="1"/>
  <c r="D1261" i="1"/>
  <c r="C1261" i="1"/>
  <c r="H1260" i="1"/>
  <c r="D1260" i="1"/>
  <c r="G1260" i="1" s="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G1245" i="1"/>
  <c r="D1245" i="1"/>
  <c r="H1245" i="1" s="1"/>
  <c r="C1245" i="1"/>
  <c r="H1244" i="1"/>
  <c r="G1244" i="1"/>
  <c r="D1244" i="1"/>
  <c r="C1244" i="1"/>
  <c r="H1243" i="1"/>
  <c r="G1243" i="1"/>
  <c r="D1243" i="1"/>
  <c r="C1243" i="1"/>
  <c r="H1242" i="1"/>
  <c r="G1242" i="1"/>
  <c r="D1242" i="1"/>
  <c r="C1242" i="1"/>
  <c r="D1241" i="1"/>
  <c r="C1241" i="1"/>
  <c r="H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D1228" i="1"/>
  <c r="H1228" i="1" s="1"/>
  <c r="C1228" i="1"/>
  <c r="C1227" i="1"/>
  <c r="D1226" i="1"/>
  <c r="H1226" i="1" s="1"/>
  <c r="C1226" i="1"/>
  <c r="H1225" i="1"/>
  <c r="G1225" i="1"/>
  <c r="D1225" i="1"/>
  <c r="C1225" i="1"/>
  <c r="H1224" i="1"/>
  <c r="G1224" i="1"/>
  <c r="D1224" i="1"/>
  <c r="C1224" i="1"/>
  <c r="D1223" i="1"/>
  <c r="G1223" i="1" s="1"/>
  <c r="C1223" i="1"/>
  <c r="D1221" i="1"/>
  <c r="C1221" i="1"/>
  <c r="D1220" i="1"/>
  <c r="C1220" i="1"/>
  <c r="C1219" i="1"/>
  <c r="H1218" i="1"/>
  <c r="G1218" i="1"/>
  <c r="D1218" i="1"/>
  <c r="C1218" i="1"/>
  <c r="D1217" i="1"/>
  <c r="C1217" i="1"/>
  <c r="D1216" i="1"/>
  <c r="H1216" i="1" s="1"/>
  <c r="C1216"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C1207" i="1"/>
  <c r="H1207" i="1" s="1"/>
  <c r="H1206" i="1"/>
  <c r="G1206" i="1"/>
  <c r="D1206" i="1"/>
  <c r="C1206" i="1"/>
  <c r="D1205" i="1"/>
  <c r="C1205" i="1"/>
  <c r="H1205" i="1" s="1"/>
  <c r="H1204" i="1"/>
  <c r="G1204" i="1"/>
  <c r="D1204" i="1"/>
  <c r="C1204" i="1"/>
  <c r="D1203" i="1"/>
  <c r="C1203" i="1"/>
  <c r="H1203" i="1" s="1"/>
  <c r="H1202" i="1"/>
  <c r="G1202" i="1"/>
  <c r="D1202" i="1"/>
  <c r="C1202" i="1"/>
  <c r="D1201" i="1"/>
  <c r="C1201" i="1"/>
  <c r="H1201" i="1" s="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C1183" i="1"/>
  <c r="H1183" i="1" s="1"/>
  <c r="H1182" i="1"/>
  <c r="G1182" i="1"/>
  <c r="D1182" i="1"/>
  <c r="C1182" i="1"/>
  <c r="D1181" i="1"/>
  <c r="C1181" i="1"/>
  <c r="H1181" i="1" s="1"/>
  <c r="H1180" i="1"/>
  <c r="G1180" i="1"/>
  <c r="D1180" i="1"/>
  <c r="C1180" i="1"/>
  <c r="D1179" i="1"/>
  <c r="C1179" i="1"/>
  <c r="H1179" i="1" s="1"/>
  <c r="H1178" i="1"/>
  <c r="G1178" i="1"/>
  <c r="D1178" i="1"/>
  <c r="C1178" i="1"/>
  <c r="D1177" i="1"/>
  <c r="C1177" i="1"/>
  <c r="H1176" i="1"/>
  <c r="G1176" i="1"/>
  <c r="D1176" i="1"/>
  <c r="C1176" i="1"/>
  <c r="D1175" i="1"/>
  <c r="C1175" i="1"/>
  <c r="H1175" i="1" s="1"/>
  <c r="H1174" i="1"/>
  <c r="G1174" i="1"/>
  <c r="D1174" i="1"/>
  <c r="C1174" i="1"/>
  <c r="D1173" i="1"/>
  <c r="C1173" i="1"/>
  <c r="H1172" i="1"/>
  <c r="G1172" i="1"/>
  <c r="D1172" i="1"/>
  <c r="C1172" i="1"/>
  <c r="D1171" i="1"/>
  <c r="C1171" i="1"/>
  <c r="H1171" i="1" s="1"/>
  <c r="H1170" i="1"/>
  <c r="G1170" i="1"/>
  <c r="D1170" i="1"/>
  <c r="C1170" i="1"/>
  <c r="D1169" i="1"/>
  <c r="C1169" i="1"/>
  <c r="H1168" i="1"/>
  <c r="G1168" i="1"/>
  <c r="D1168" i="1"/>
  <c r="C1168" i="1"/>
  <c r="D1167" i="1"/>
  <c r="C1167" i="1"/>
  <c r="H1167" i="1" s="1"/>
  <c r="H1166" i="1"/>
  <c r="G1166" i="1"/>
  <c r="D1166" i="1"/>
  <c r="C1166" i="1"/>
  <c r="D1165" i="1"/>
  <c r="C1165" i="1"/>
  <c r="H1164" i="1"/>
  <c r="G1164" i="1"/>
  <c r="D1164" i="1"/>
  <c r="C1164" i="1"/>
  <c r="D1163" i="1"/>
  <c r="C1163" i="1"/>
  <c r="H1163" i="1" s="1"/>
  <c r="H1162" i="1"/>
  <c r="G1162" i="1"/>
  <c r="D1162" i="1"/>
  <c r="C1162" i="1"/>
  <c r="D1161" i="1"/>
  <c r="C1161" i="1"/>
  <c r="H1160" i="1"/>
  <c r="G1160" i="1"/>
  <c r="D1160" i="1"/>
  <c r="C1160" i="1"/>
  <c r="D1159" i="1"/>
  <c r="C1159" i="1"/>
  <c r="H1159" i="1" s="1"/>
  <c r="H1158" i="1"/>
  <c r="G1158" i="1"/>
  <c r="D1158" i="1"/>
  <c r="C1158" i="1"/>
  <c r="D1157" i="1"/>
  <c r="C1157" i="1"/>
  <c r="H1156" i="1"/>
  <c r="G1156" i="1"/>
  <c r="D1156" i="1"/>
  <c r="C1156" i="1"/>
  <c r="D1155" i="1"/>
  <c r="C1155" i="1"/>
  <c r="H1155" i="1" s="1"/>
  <c r="H1154" i="1"/>
  <c r="G1154" i="1"/>
  <c r="D1154" i="1"/>
  <c r="C1154"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D1124" i="1"/>
  <c r="G1124" i="1" s="1"/>
  <c r="C1124" i="1"/>
  <c r="H1123" i="1"/>
  <c r="D1123" i="1"/>
  <c r="G1123" i="1" s="1"/>
  <c r="C1123" i="1"/>
  <c r="H1122" i="1"/>
  <c r="D1122" i="1"/>
  <c r="G1122" i="1" s="1"/>
  <c r="C1122" i="1"/>
  <c r="H1121" i="1"/>
  <c r="D1121" i="1"/>
  <c r="G1121" i="1" s="1"/>
  <c r="C1121" i="1"/>
  <c r="D1120" i="1"/>
  <c r="H1119" i="1"/>
  <c r="G1119" i="1"/>
  <c r="D1119" i="1"/>
  <c r="C1119" i="1"/>
  <c r="D1118" i="1"/>
  <c r="H1118" i="1" s="1"/>
  <c r="C1118" i="1"/>
  <c r="H1117" i="1"/>
  <c r="G1117" i="1"/>
  <c r="D1117" i="1"/>
  <c r="C1117" i="1"/>
  <c r="G1116" i="1"/>
  <c r="D1116" i="1"/>
  <c r="H1116" i="1" s="1"/>
  <c r="C1116" i="1"/>
  <c r="H1115" i="1"/>
  <c r="G1115" i="1"/>
  <c r="D1115" i="1"/>
  <c r="C1115" i="1"/>
  <c r="G1114" i="1"/>
  <c r="D1114" i="1"/>
  <c r="H1114" i="1" s="1"/>
  <c r="C1114" i="1"/>
  <c r="D1113" i="1"/>
  <c r="D1112" i="1"/>
  <c r="H1111" i="1"/>
  <c r="G1111" i="1"/>
  <c r="D1111" i="1"/>
  <c r="C1111" i="1"/>
  <c r="D1110" i="1"/>
  <c r="C1110" i="1"/>
  <c r="H1109" i="1"/>
  <c r="G1109" i="1"/>
  <c r="D1109" i="1"/>
  <c r="C1109" i="1"/>
  <c r="D1108" i="1"/>
  <c r="C1108" i="1"/>
  <c r="H1107" i="1"/>
  <c r="D1107" i="1"/>
  <c r="G1107" i="1" s="1"/>
  <c r="C1107" i="1"/>
  <c r="D1106" i="1"/>
  <c r="C1106" i="1"/>
  <c r="D1105" i="1"/>
  <c r="G1105" i="1" s="1"/>
  <c r="C1105" i="1"/>
  <c r="D1104" i="1"/>
  <c r="C1104" i="1"/>
  <c r="H1103" i="1"/>
  <c r="G1103" i="1"/>
  <c r="D1103" i="1"/>
  <c r="C1103" i="1"/>
  <c r="D1102" i="1"/>
  <c r="C1102" i="1"/>
  <c r="H1101" i="1"/>
  <c r="G1101" i="1"/>
  <c r="D1101" i="1"/>
  <c r="C1101" i="1"/>
  <c r="D1100" i="1"/>
  <c r="C1100" i="1"/>
  <c r="H1099" i="1"/>
  <c r="D1099" i="1"/>
  <c r="G1099" i="1" s="1"/>
  <c r="C1099" i="1"/>
  <c r="D1098" i="1"/>
  <c r="C1098" i="1"/>
  <c r="D1097" i="1"/>
  <c r="G1097" i="1" s="1"/>
  <c r="C1097" i="1"/>
  <c r="D1096" i="1"/>
  <c r="G1096" i="1" s="1"/>
  <c r="C1096" i="1"/>
  <c r="D1095" i="1"/>
  <c r="H1095" i="1" s="1"/>
  <c r="C1095" i="1"/>
  <c r="D1094" i="1"/>
  <c r="G1094" i="1" s="1"/>
  <c r="C1094" i="1"/>
  <c r="H1093" i="1"/>
  <c r="G1093" i="1"/>
  <c r="D1093" i="1"/>
  <c r="C1093" i="1"/>
  <c r="H1092" i="1"/>
  <c r="D1092" i="1"/>
  <c r="G1092" i="1" s="1"/>
  <c r="C1092" i="1"/>
  <c r="H1091" i="1"/>
  <c r="G1091" i="1"/>
  <c r="D1091" i="1"/>
  <c r="C1091" i="1"/>
  <c r="D1090" i="1"/>
  <c r="G1090" i="1" s="1"/>
  <c r="C1090" i="1"/>
  <c r="H1089" i="1"/>
  <c r="G1089" i="1"/>
  <c r="D1089" i="1"/>
  <c r="C1089" i="1"/>
  <c r="D1088" i="1"/>
  <c r="G1088" i="1" s="1"/>
  <c r="C1088" i="1"/>
  <c r="D1087" i="1"/>
  <c r="G1087" i="1" s="1"/>
  <c r="C1087" i="1"/>
  <c r="H1086" i="1"/>
  <c r="D1086" i="1"/>
  <c r="G1086" i="1" s="1"/>
  <c r="C1086" i="1"/>
  <c r="H1085" i="1"/>
  <c r="D1085" i="1"/>
  <c r="G1085" i="1" s="1"/>
  <c r="C1085" i="1"/>
  <c r="H1084" i="1"/>
  <c r="D1084" i="1"/>
  <c r="C1084" i="1"/>
  <c r="G1084" i="1" s="1"/>
  <c r="H1083" i="1"/>
  <c r="G1083" i="1"/>
  <c r="D1083" i="1"/>
  <c r="C1083" i="1"/>
  <c r="H1082" i="1"/>
  <c r="D1082" i="1"/>
  <c r="C1082" i="1"/>
  <c r="D1081" i="1"/>
  <c r="H1081" i="1" s="1"/>
  <c r="C1081" i="1"/>
  <c r="D1080" i="1"/>
  <c r="H1080" i="1" s="1"/>
  <c r="C1080" i="1"/>
  <c r="D1079" i="1"/>
  <c r="H1079" i="1" s="1"/>
  <c r="C1079" i="1"/>
  <c r="D1078" i="1"/>
  <c r="C1078" i="1"/>
  <c r="G1078" i="1" s="1"/>
  <c r="H1077" i="1"/>
  <c r="D1077" i="1"/>
  <c r="G1077" i="1" s="1"/>
  <c r="C1077" i="1"/>
  <c r="H1076" i="1"/>
  <c r="D1076" i="1"/>
  <c r="C1076" i="1"/>
  <c r="G1076" i="1" s="1"/>
  <c r="H1075" i="1"/>
  <c r="G1075" i="1"/>
  <c r="D1075" i="1"/>
  <c r="C1075" i="1"/>
  <c r="D1074" i="1"/>
  <c r="H1074" i="1" s="1"/>
  <c r="C1074" i="1"/>
  <c r="H1073" i="1"/>
  <c r="G1073" i="1"/>
  <c r="D1073" i="1"/>
  <c r="C1073" i="1"/>
  <c r="D1072" i="1"/>
  <c r="C1072" i="1"/>
  <c r="G1072" i="1" s="1"/>
  <c r="D1071" i="1"/>
  <c r="G1071" i="1" s="1"/>
  <c r="C1071" i="1"/>
  <c r="D1070" i="1"/>
  <c r="C1070" i="1"/>
  <c r="G1070" i="1" s="1"/>
  <c r="H1069" i="1"/>
  <c r="D1069" i="1"/>
  <c r="G1069" i="1" s="1"/>
  <c r="C1069" i="1"/>
  <c r="H1068" i="1"/>
  <c r="D1068" i="1"/>
  <c r="C1068" i="1"/>
  <c r="G1068" i="1" s="1"/>
  <c r="H1067" i="1"/>
  <c r="G1067" i="1"/>
  <c r="D1067" i="1"/>
  <c r="C1067" i="1"/>
  <c r="H1066" i="1"/>
  <c r="D1066" i="1"/>
  <c r="C1066" i="1"/>
  <c r="D1065" i="1"/>
  <c r="D1064" i="1"/>
  <c r="C1064" i="1"/>
  <c r="D1063" i="1"/>
  <c r="H1063" i="1" s="1"/>
  <c r="C1063" i="1"/>
  <c r="H1062" i="1"/>
  <c r="D1062" i="1"/>
  <c r="C1062" i="1"/>
  <c r="G1062" i="1" s="1"/>
  <c r="H1061" i="1"/>
  <c r="G1061" i="1"/>
  <c r="D1061" i="1"/>
  <c r="C1061" i="1"/>
  <c r="D1060" i="1"/>
  <c r="H1060" i="1" s="1"/>
  <c r="C1060" i="1"/>
  <c r="H1059" i="1"/>
  <c r="G1059" i="1"/>
  <c r="D1059" i="1"/>
  <c r="C1059" i="1"/>
  <c r="D1058" i="1"/>
  <c r="C1058" i="1"/>
  <c r="G1058" i="1" s="1"/>
  <c r="D1057" i="1"/>
  <c r="G1057" i="1" s="1"/>
  <c r="C1057" i="1"/>
  <c r="H1055" i="1"/>
  <c r="D1055" i="1"/>
  <c r="G1055" i="1" s="1"/>
  <c r="C1055" i="1"/>
  <c r="H1054" i="1"/>
  <c r="D1054" i="1"/>
  <c r="C1054" i="1"/>
  <c r="G1054" i="1" s="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D646" i="1"/>
  <c r="H646" i="1" s="1"/>
  <c r="C646" i="1"/>
  <c r="D645" i="1"/>
  <c r="C645" i="1"/>
  <c r="H645" i="1" s="1"/>
  <c r="H644" i="1"/>
  <c r="G644" i="1"/>
  <c r="D644" i="1"/>
  <c r="C644" i="1"/>
  <c r="D643" i="1"/>
  <c r="C643" i="1"/>
  <c r="H643" i="1" s="1"/>
  <c r="H642" i="1"/>
  <c r="G642" i="1"/>
  <c r="D642" i="1"/>
  <c r="C642" i="1"/>
  <c r="H641" i="1"/>
  <c r="G641" i="1"/>
  <c r="D641" i="1"/>
  <c r="C641"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C411" i="1"/>
  <c r="H406" i="1"/>
  <c r="G406" i="1"/>
  <c r="D406" i="1"/>
  <c r="C406" i="1"/>
  <c r="D405" i="1"/>
  <c r="G405" i="1" s="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C358" i="1"/>
  <c r="H358"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D290" i="1"/>
  <c r="G290" i="1" s="1"/>
  <c r="C290"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02" i="9" l="1"/>
  <c r="B302" i="9" s="1"/>
  <c r="E300" i="9"/>
  <c r="G194" i="9"/>
  <c r="E194" i="9" s="1"/>
  <c r="B194" i="9" s="1"/>
  <c r="E297" i="9"/>
  <c r="B297" i="9" s="1"/>
  <c r="E32" i="9"/>
  <c r="B32" i="9" s="1"/>
  <c r="F215" i="9"/>
  <c r="B215" i="9" s="1"/>
  <c r="G1278" i="1"/>
  <c r="G1216" i="1"/>
  <c r="G365" i="1"/>
  <c r="G364" i="1"/>
  <c r="G358" i="1"/>
  <c r="G1228" i="1"/>
  <c r="E281" i="9"/>
  <c r="B281" i="9" s="1"/>
  <c r="H631" i="1"/>
  <c r="G1226" i="1"/>
  <c r="H1220" i="1"/>
  <c r="G413" i="1"/>
  <c r="H413" i="1"/>
  <c r="E27" i="9"/>
  <c r="B27" i="9" s="1"/>
  <c r="H405" i="1"/>
  <c r="G411" i="1"/>
  <c r="H411" i="1"/>
  <c r="H289" i="1"/>
  <c r="H412" i="1"/>
  <c r="G412" i="1"/>
  <c r="E273" i="9"/>
  <c r="B273" i="9" s="1"/>
  <c r="E643" i="4"/>
  <c r="D637" i="1" s="1"/>
  <c r="G1227" i="1"/>
  <c r="G1229" i="1"/>
  <c r="E245" i="5"/>
  <c r="D1222" i="1" s="1"/>
  <c r="H1223" i="1"/>
  <c r="F246" i="5"/>
  <c r="I36" i="3"/>
  <c r="D1454" i="1"/>
  <c r="H1454" i="1" s="1"/>
  <c r="H1440" i="1"/>
  <c r="G1300" i="1"/>
  <c r="G1302" i="1"/>
  <c r="G643" i="1"/>
  <c r="G645" i="1"/>
  <c r="F217" i="9"/>
  <c r="B217" i="9" s="1"/>
  <c r="E292" i="9"/>
  <c r="B292" i="9" s="1"/>
  <c r="E295" i="9"/>
  <c r="B295" i="9" s="1"/>
  <c r="E293" i="9"/>
  <c r="B293" i="9" s="1"/>
  <c r="H1264" i="1"/>
  <c r="H1263" i="1"/>
  <c r="H1576" i="1"/>
  <c r="G1536" i="1"/>
  <c r="G1535" i="1"/>
  <c r="H1533" i="1"/>
  <c r="G1264" i="1"/>
  <c r="G1270" i="1"/>
  <c r="G1263" i="1"/>
  <c r="G1241" i="1"/>
  <c r="G1064" i="1"/>
  <c r="E68" i="5"/>
  <c r="G1063" i="1"/>
  <c r="F242" i="5"/>
  <c r="E238" i="5"/>
  <c r="D238" i="5"/>
  <c r="G1220" i="1"/>
  <c r="G648" i="1"/>
  <c r="B275" i="9"/>
  <c r="G646" i="1"/>
  <c r="E22" i="9"/>
  <c r="B22" i="9" s="1"/>
  <c r="E286" i="9"/>
  <c r="B286" i="9" s="1"/>
  <c r="E299" i="9"/>
  <c r="B299" i="9" s="1"/>
  <c r="E287" i="9"/>
  <c r="B287" i="9" s="1"/>
  <c r="E285" i="9"/>
  <c r="B285" i="9" s="1"/>
  <c r="H1221" i="1"/>
  <c r="G1221" i="1"/>
  <c r="H1057" i="1"/>
  <c r="G1060" i="1"/>
  <c r="H1064" i="1"/>
  <c r="H1071" i="1"/>
  <c r="G1074" i="1"/>
  <c r="H1078" i="1"/>
  <c r="H1087" i="1"/>
  <c r="H1094" i="1"/>
  <c r="H1124" i="1"/>
  <c r="H1161" i="1"/>
  <c r="H1169" i="1"/>
  <c r="H1177" i="1"/>
  <c r="H1271" i="1"/>
  <c r="G1271" i="1"/>
  <c r="H1301" i="1"/>
  <c r="G1301"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H1405" i="1"/>
  <c r="G1405" i="1"/>
  <c r="I1476" i="1"/>
  <c r="H1327" i="1"/>
  <c r="G1327" i="1"/>
  <c r="G1081" i="1"/>
  <c r="H1555" i="1"/>
  <c r="G1555" i="1"/>
  <c r="H1058" i="1"/>
  <c r="H1072" i="1"/>
  <c r="G1079" i="1"/>
  <c r="H1088" i="1"/>
  <c r="G1095" i="1"/>
  <c r="H1097" i="1"/>
  <c r="H1100" i="1"/>
  <c r="G1100" i="1"/>
  <c r="H1105" i="1"/>
  <c r="H1108" i="1"/>
  <c r="G1108" i="1"/>
  <c r="G1118" i="1"/>
  <c r="H1219" i="1"/>
  <c r="G1219" i="1"/>
  <c r="H1269" i="1"/>
  <c r="G1269" i="1"/>
  <c r="H1460" i="1"/>
  <c r="G1460" i="1"/>
  <c r="H1531" i="1"/>
  <c r="G1531" i="1"/>
  <c r="D134" i="5"/>
  <c r="F135" i="5"/>
  <c r="C1113" i="1"/>
  <c r="F142" i="5"/>
  <c r="C1120" i="1"/>
  <c r="H1090" i="1"/>
  <c r="H1285" i="1"/>
  <c r="G1285" i="1"/>
  <c r="H1578" i="1"/>
  <c r="G1578" i="1"/>
  <c r="G1066" i="1"/>
  <c r="H1070" i="1"/>
  <c r="G1082" i="1"/>
  <c r="H1157" i="1"/>
  <c r="H1165" i="1"/>
  <c r="H1173" i="1"/>
  <c r="H1289" i="1"/>
  <c r="H1319" i="1"/>
  <c r="G1319" i="1"/>
  <c r="G1080" i="1"/>
  <c r="H1098" i="1"/>
  <c r="G1098" i="1"/>
  <c r="H1106" i="1"/>
  <c r="G1106" i="1"/>
  <c r="H1217" i="1"/>
  <c r="G1217" i="1"/>
  <c r="H1303" i="1"/>
  <c r="G1303" i="1"/>
  <c r="F7" i="4"/>
  <c r="H1102" i="1"/>
  <c r="G1102" i="1"/>
  <c r="H1110" i="1"/>
  <c r="G1110" i="1"/>
  <c r="H1554" i="1"/>
  <c r="G1554" i="1"/>
  <c r="H1096" i="1"/>
  <c r="H1104" i="1"/>
  <c r="G1104" i="1"/>
  <c r="H1287" i="1"/>
  <c r="G1287" i="1"/>
  <c r="H1317" i="1"/>
  <c r="G1317" i="1"/>
  <c r="H1494" i="1"/>
  <c r="G1494" i="1"/>
  <c r="G1513" i="1"/>
  <c r="H1333" i="1"/>
  <c r="G1333" i="1"/>
  <c r="H1409" i="1"/>
  <c r="G1409" i="1"/>
  <c r="H1413" i="1"/>
  <c r="G1413" i="1"/>
  <c r="H1417" i="1"/>
  <c r="G1417" i="1"/>
  <c r="H1421" i="1"/>
  <c r="G1421" i="1"/>
  <c r="H1425" i="1"/>
  <c r="G1425" i="1"/>
  <c r="H1429" i="1"/>
  <c r="G1429" i="1"/>
  <c r="H1433" i="1"/>
  <c r="G1433" i="1"/>
  <c r="G1457" i="1"/>
  <c r="J1457" i="1"/>
  <c r="H1457" i="1"/>
  <c r="F106" i="5"/>
  <c r="D87" i="5"/>
  <c r="C1517" i="1"/>
  <c r="H1331" i="1"/>
  <c r="G1331" i="1"/>
  <c r="J1439" i="1"/>
  <c r="H1439" i="1"/>
  <c r="G1439" i="1"/>
  <c r="I1439" i="1" s="1"/>
  <c r="I1446" i="1"/>
  <c r="H1490" i="1"/>
  <c r="G1490" i="1"/>
  <c r="H1325" i="1"/>
  <c r="G1325" i="1"/>
  <c r="H1411" i="1"/>
  <c r="G1411" i="1"/>
  <c r="H1415" i="1"/>
  <c r="G1415" i="1"/>
  <c r="H1419" i="1"/>
  <c r="G1419" i="1"/>
  <c r="H1423" i="1"/>
  <c r="G1423" i="1"/>
  <c r="H1427" i="1"/>
  <c r="G1427" i="1"/>
  <c r="H1431" i="1"/>
  <c r="G1431" i="1"/>
  <c r="G1548" i="1"/>
  <c r="H1548" i="1"/>
  <c r="H21" i="9"/>
  <c r="G21" i="9"/>
  <c r="F152" i="4"/>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67" i="1"/>
  <c r="G1283" i="1"/>
  <c r="G1315"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H1403" i="1"/>
  <c r="G1403" i="1"/>
  <c r="H1407" i="1"/>
  <c r="G1407" i="1"/>
  <c r="J1442" i="1"/>
  <c r="H1442" i="1"/>
  <c r="G1442" i="1"/>
  <c r="I1442" i="1" s="1"/>
  <c r="H1462" i="1"/>
  <c r="J1462" i="1"/>
  <c r="G1462" i="1"/>
  <c r="I1462" i="1" s="1"/>
  <c r="G1265" i="1"/>
  <c r="G1281" i="1"/>
  <c r="G1297" i="1"/>
  <c r="G1313" i="1"/>
  <c r="H1453" i="1"/>
  <c r="G1453" i="1"/>
  <c r="H1478" i="1"/>
  <c r="J1478" i="1"/>
  <c r="G1478" i="1"/>
  <c r="H1500" i="1"/>
  <c r="H1323" i="1"/>
  <c r="G1323" i="1"/>
  <c r="H1437" i="1"/>
  <c r="G1437" i="1"/>
  <c r="I1440" i="1"/>
  <c r="J1448" i="1"/>
  <c r="H1448" i="1"/>
  <c r="G1448" i="1"/>
  <c r="H1561" i="1"/>
  <c r="G1561" i="1"/>
  <c r="F336" i="4"/>
  <c r="D311" i="4"/>
  <c r="G1444" i="1"/>
  <c r="I1444" i="1" s="1"/>
  <c r="J1447" i="1"/>
  <c r="G1449" i="1"/>
  <c r="I1449" i="1" s="1"/>
  <c r="G1451" i="1"/>
  <c r="I1451" i="1" s="1"/>
  <c r="H1455" i="1"/>
  <c r="I1455" i="1" s="1"/>
  <c r="H1456" i="1"/>
  <c r="I1456" i="1" s="1"/>
  <c r="J1459" i="1"/>
  <c r="H1461" i="1"/>
  <c r="J1476" i="1"/>
  <c r="H1506" i="1"/>
  <c r="G1506" i="1"/>
  <c r="H1530" i="1"/>
  <c r="G1530" i="1"/>
  <c r="D124" i="4"/>
  <c r="F125" i="4"/>
  <c r="F163" i="4"/>
  <c r="E196" i="4"/>
  <c r="D192" i="1" s="1"/>
  <c r="G1445" i="1"/>
  <c r="J1450" i="1"/>
  <c r="J1473" i="1"/>
  <c r="H1514" i="1"/>
  <c r="G1514" i="1"/>
  <c r="H1538" i="1"/>
  <c r="G1538" i="1"/>
  <c r="E7" i="4"/>
  <c r="F240" i="4"/>
  <c r="D224" i="4"/>
  <c r="G1467" i="1"/>
  <c r="I1467" i="1" s="1"/>
  <c r="G1542" i="1"/>
  <c r="H1562" i="1"/>
  <c r="G1562" i="1"/>
  <c r="H1572" i="1"/>
  <c r="G1579" i="1"/>
  <c r="F65" i="4"/>
  <c r="D50" i="4"/>
  <c r="D139" i="4"/>
  <c r="F140" i="4"/>
  <c r="E408" i="4"/>
  <c r="D403" i="1" s="1"/>
  <c r="F430" i="4"/>
  <c r="D421" i="4"/>
  <c r="D484" i="4"/>
  <c r="F485" i="4"/>
  <c r="F543" i="4"/>
  <c r="D529" i="4"/>
  <c r="B30" i="9"/>
  <c r="J1441" i="1"/>
  <c r="H1445" i="1"/>
  <c r="G1450" i="1"/>
  <c r="I1450" i="1" s="1"/>
  <c r="G1454" i="1"/>
  <c r="J1456" i="1"/>
  <c r="H1464" i="1"/>
  <c r="I1464" i="1" s="1"/>
  <c r="H1466" i="1"/>
  <c r="G1471" i="1"/>
  <c r="I1471" i="1" s="1"/>
  <c r="G1473" i="1"/>
  <c r="I1473" i="1" s="1"/>
  <c r="H1498" i="1"/>
  <c r="G1498" i="1"/>
  <c r="H1508" i="1"/>
  <c r="G1515" i="1"/>
  <c r="H1522" i="1"/>
  <c r="G1522" i="1"/>
  <c r="H1532" i="1"/>
  <c r="G1539" i="1"/>
  <c r="G1545" i="1"/>
  <c r="G1566" i="1"/>
  <c r="F134" i="4"/>
  <c r="D215" i="4"/>
  <c r="D299" i="4"/>
  <c r="F300" i="4"/>
  <c r="F356" i="4"/>
  <c r="J1445" i="1"/>
  <c r="H1447" i="1"/>
  <c r="I1447" i="1" s="1"/>
  <c r="G1459" i="1"/>
  <c r="I1459" i="1" s="1"/>
  <c r="J1471" i="1"/>
  <c r="J1479" i="1"/>
  <c r="H1479" i="1"/>
  <c r="I1479" i="1" s="1"/>
  <c r="H1546" i="1"/>
  <c r="G1546" i="1"/>
  <c r="D82" i="4"/>
  <c r="D351" i="4"/>
  <c r="F352" i="4"/>
  <c r="E5" i="7"/>
  <c r="I30" i="3"/>
  <c r="F277" i="9"/>
  <c r="G1441" i="1"/>
  <c r="I1441" i="1" s="1"/>
  <c r="J1464" i="1"/>
  <c r="G1466" i="1"/>
  <c r="G1468" i="1"/>
  <c r="I1468" i="1" s="1"/>
  <c r="J1472" i="1"/>
  <c r="H1472" i="1"/>
  <c r="I1472" i="1" s="1"/>
  <c r="G1475" i="1"/>
  <c r="H1477" i="1"/>
  <c r="I1477" i="1" s="1"/>
  <c r="H1482" i="1"/>
  <c r="G1482" i="1"/>
  <c r="H1492" i="1"/>
  <c r="G1505" i="1"/>
  <c r="G1529" i="1"/>
  <c r="H1570" i="1"/>
  <c r="G1570" i="1"/>
  <c r="H1580" i="1"/>
  <c r="D44" i="4"/>
  <c r="D6" i="4" s="1"/>
  <c r="F45" i="4"/>
  <c r="E82" i="4"/>
  <c r="D78" i="1" s="1"/>
  <c r="D196" i="4"/>
  <c r="D151" i="4" s="1"/>
  <c r="F197" i="4"/>
  <c r="F416" i="4"/>
  <c r="D643" i="4"/>
  <c r="E141" i="6"/>
  <c r="I24" i="3"/>
  <c r="F652" i="4"/>
  <c r="F69" i="5"/>
  <c r="D35" i="6"/>
  <c r="E36" i="9"/>
  <c r="B36" i="9" s="1"/>
  <c r="B38" i="9"/>
  <c r="B300" i="9"/>
  <c r="E484" i="4"/>
  <c r="D478" i="1" s="1"/>
  <c r="D12" i="5"/>
  <c r="D78" i="5"/>
  <c r="D68" i="5" s="1"/>
  <c r="F79" i="5"/>
  <c r="G307" i="9"/>
  <c r="D176" i="5"/>
  <c r="F177" i="5"/>
  <c r="D5" i="6"/>
  <c r="F6" i="6"/>
  <c r="D344" i="4"/>
  <c r="D396" i="4"/>
  <c r="F417" i="4"/>
  <c r="D644" i="4"/>
  <c r="E529" i="4"/>
  <c r="D580" i="4"/>
  <c r="F581" i="4"/>
  <c r="E290" i="9"/>
  <c r="B290" i="9" s="1"/>
  <c r="D114" i="6"/>
  <c r="F115" i="6"/>
  <c r="D49" i="8"/>
  <c r="C1524" i="1" s="1"/>
  <c r="E644" i="4"/>
  <c r="D638" i="1" s="1"/>
  <c r="F605" i="4"/>
  <c r="F35" i="5"/>
  <c r="E33" i="9"/>
  <c r="B33" i="9" s="1"/>
  <c r="E421" i="4"/>
  <c r="G310" i="9"/>
  <c r="E310" i="9" s="1"/>
  <c r="B310" i="9" s="1"/>
  <c r="F206" i="5"/>
  <c r="F250" i="5"/>
  <c r="D245" i="5"/>
  <c r="E143" i="9"/>
  <c r="B143" i="9" s="1"/>
  <c r="G210" i="9"/>
  <c r="E210" i="9" s="1"/>
  <c r="B210" i="9" s="1"/>
  <c r="E12" i="5"/>
  <c r="H307" i="9"/>
  <c r="E176" i="5"/>
  <c r="D38" i="7"/>
  <c r="B132" i="9"/>
  <c r="B57" i="9"/>
  <c r="E63" i="9"/>
  <c r="B63" i="9" s="1"/>
  <c r="G198" i="9"/>
  <c r="E198" i="9" s="1"/>
  <c r="B198" i="9" s="1"/>
  <c r="F220" i="9"/>
  <c r="B220" i="9" s="1"/>
  <c r="E309" i="9"/>
  <c r="B309" i="9" s="1"/>
  <c r="B49" i="9"/>
  <c r="E66" i="9"/>
  <c r="B66" i="9" s="1"/>
  <c r="B68" i="9"/>
  <c r="B124" i="9"/>
  <c r="B148" i="9"/>
  <c r="H166" i="9"/>
  <c r="G170" i="9"/>
  <c r="E170" i="9" s="1"/>
  <c r="B170" i="9" s="1"/>
  <c r="G174" i="9"/>
  <c r="E174" i="9" s="1"/>
  <c r="B174" i="9" s="1"/>
  <c r="G178" i="9"/>
  <c r="E178" i="9" s="1"/>
  <c r="B178" i="9" s="1"/>
  <c r="G182" i="9"/>
  <c r="E182" i="9" s="1"/>
  <c r="B182" i="9" s="1"/>
  <c r="G186" i="9"/>
  <c r="E186" i="9" s="1"/>
  <c r="B186" i="9" s="1"/>
  <c r="G190" i="9"/>
  <c r="E190" i="9" s="1"/>
  <c r="B190" i="9" s="1"/>
  <c r="G200" i="9"/>
  <c r="E200" i="9" s="1"/>
  <c r="B200" i="9" s="1"/>
  <c r="B282" i="9"/>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166" i="9"/>
  <c r="B60" i="9"/>
  <c r="G196" i="9"/>
  <c r="E196" i="9" s="1"/>
  <c r="B196" i="9" s="1"/>
  <c r="G212" i="9"/>
  <c r="E212" i="9" s="1"/>
  <c r="B212" i="9" s="1"/>
  <c r="B303" i="9"/>
  <c r="G289" i="9"/>
  <c r="B65" i="9"/>
  <c r="E71" i="9"/>
  <c r="B71" i="9" s="1"/>
  <c r="B100" i="9"/>
  <c r="B105" i="9"/>
  <c r="B116" i="9"/>
  <c r="E135" i="9"/>
  <c r="B135" i="9" s="1"/>
  <c r="E151" i="9"/>
  <c r="B151" i="9" s="1"/>
  <c r="G192" i="9"/>
  <c r="E192" i="9" s="1"/>
  <c r="G202" i="9"/>
  <c r="E202" i="9" s="1"/>
  <c r="B202" i="9" s="1"/>
  <c r="F228" i="9"/>
  <c r="B228" i="9" s="1"/>
  <c r="F236" i="9"/>
  <c r="B236" i="9" s="1"/>
  <c r="F244" i="9"/>
  <c r="B244" i="9" s="1"/>
  <c r="F252" i="9"/>
  <c r="B252" i="9" s="1"/>
  <c r="F260" i="9"/>
  <c r="B260" i="9" s="1"/>
  <c r="F268" i="9"/>
  <c r="B268" i="9" s="1"/>
  <c r="G280" i="9"/>
  <c r="E280" i="9" s="1"/>
  <c r="B280" i="9" s="1"/>
  <c r="H289" i="9"/>
  <c r="F149" i="5"/>
  <c r="E114" i="9"/>
  <c r="B114" i="9" s="1"/>
  <c r="B121" i="9"/>
  <c r="E127" i="9"/>
  <c r="B127" i="9" s="1"/>
  <c r="B145" i="9"/>
  <c r="G168" i="9"/>
  <c r="E168" i="9" s="1"/>
  <c r="B168" i="9" s="1"/>
  <c r="G172" i="9"/>
  <c r="E172" i="9" s="1"/>
  <c r="B172" i="9" s="1"/>
  <c r="G176" i="9"/>
  <c r="E176" i="9" s="1"/>
  <c r="B176" i="9" s="1"/>
  <c r="G180" i="9"/>
  <c r="E180" i="9" s="1"/>
  <c r="B180" i="9" s="1"/>
  <c r="G184" i="9"/>
  <c r="E184" i="9" s="1"/>
  <c r="B184" i="9" s="1"/>
  <c r="G188" i="9"/>
  <c r="E188" i="9" s="1"/>
  <c r="B188" i="9" s="1"/>
  <c r="L192" i="9"/>
  <c r="F192" i="9" s="1"/>
  <c r="G208" i="9"/>
  <c r="E208" i="9" s="1"/>
  <c r="B208" i="9" s="1"/>
  <c r="B214" i="9"/>
  <c r="E166" i="9" l="1"/>
  <c r="B166" i="9" s="1"/>
  <c r="B192" i="9"/>
  <c r="E165" i="9"/>
  <c r="B165" i="9" s="1"/>
  <c r="E307" i="9"/>
  <c r="B307" i="9" s="1"/>
  <c r="D43" i="8"/>
  <c r="G312" i="9" s="1"/>
  <c r="E312" i="9" s="1"/>
  <c r="B312" i="9" s="1"/>
  <c r="I21" i="3"/>
  <c r="D1046" i="1"/>
  <c r="E237" i="5"/>
  <c r="D1215" i="1"/>
  <c r="F238" i="5"/>
  <c r="C1215" i="1"/>
  <c r="E21" i="9"/>
  <c r="B21" i="9" s="1"/>
  <c r="F213" i="9"/>
  <c r="B213" i="9" s="1"/>
  <c r="D289" i="4"/>
  <c r="H17" i="3"/>
  <c r="C147" i="1"/>
  <c r="F68" i="5"/>
  <c r="H21" i="3"/>
  <c r="C1046" i="1"/>
  <c r="D290" i="4"/>
  <c r="H16" i="3"/>
  <c r="C2" i="1"/>
  <c r="F114" i="6"/>
  <c r="H27" i="3"/>
  <c r="C1408" i="1"/>
  <c r="F344" i="4"/>
  <c r="C339" i="1"/>
  <c r="F12" i="5"/>
  <c r="D7" i="5"/>
  <c r="C990" i="1"/>
  <c r="I1466" i="1"/>
  <c r="D350" i="4"/>
  <c r="F351" i="4"/>
  <c r="C346" i="1"/>
  <c r="F421" i="4"/>
  <c r="D420" i="4"/>
  <c r="C415" i="1"/>
  <c r="E6" i="4"/>
  <c r="D3" i="1"/>
  <c r="F87" i="5"/>
  <c r="C1065" i="1"/>
  <c r="D237" i="5"/>
  <c r="D175" i="5" s="1"/>
  <c r="F245" i="5"/>
  <c r="C1222" i="1"/>
  <c r="G317" i="9"/>
  <c r="E317" i="9" s="1"/>
  <c r="D141" i="6"/>
  <c r="F5" i="6"/>
  <c r="H24" i="3"/>
  <c r="C1299" i="1"/>
  <c r="F44" i="4"/>
  <c r="C40" i="1"/>
  <c r="F311" i="4"/>
  <c r="C306" i="1"/>
  <c r="I1460" i="1"/>
  <c r="G1120" i="1"/>
  <c r="H1120" i="1"/>
  <c r="F580" i="4"/>
  <c r="C574" i="1"/>
  <c r="E289" i="9"/>
  <c r="B289" i="9" s="1"/>
  <c r="H31" i="3"/>
  <c r="C1469" i="1"/>
  <c r="E528" i="4"/>
  <c r="D523" i="1"/>
  <c r="H22" i="3"/>
  <c r="C1153" i="1"/>
  <c r="F176" i="5"/>
  <c r="F643" i="4"/>
  <c r="C637" i="1"/>
  <c r="D298" i="4"/>
  <c r="F299" i="4"/>
  <c r="C294" i="1"/>
  <c r="D528" i="4"/>
  <c r="F529" i="4"/>
  <c r="C523" i="1"/>
  <c r="F139" i="4"/>
  <c r="C135" i="1"/>
  <c r="F124" i="4"/>
  <c r="C120" i="1"/>
  <c r="I22" i="3"/>
  <c r="D1153" i="1"/>
  <c r="G1524" i="1"/>
  <c r="H1524" i="1"/>
  <c r="F644" i="4"/>
  <c r="C638" i="1"/>
  <c r="H19" i="9"/>
  <c r="E19" i="9" s="1"/>
  <c r="B19" i="9" s="1"/>
  <c r="F215" i="4"/>
  <c r="C211" i="1"/>
  <c r="F50" i="4"/>
  <c r="C46" i="1"/>
  <c r="F224" i="4"/>
  <c r="C220" i="1"/>
  <c r="I1457" i="1"/>
  <c r="H1113" i="1"/>
  <c r="G1113" i="1"/>
  <c r="I28" i="3"/>
  <c r="D1435" i="1"/>
  <c r="E420" i="4"/>
  <c r="D415" i="1"/>
  <c r="G315" i="9"/>
  <c r="E315" i="9" s="1"/>
  <c r="F35" i="6"/>
  <c r="H25" i="3"/>
  <c r="C1329" i="1"/>
  <c r="D1436" i="1"/>
  <c r="I29" i="3"/>
  <c r="I1448" i="1"/>
  <c r="G1517" i="1"/>
  <c r="H1517" i="1"/>
  <c r="F82" i="4"/>
  <c r="C78" i="1"/>
  <c r="E7" i="5"/>
  <c r="D990" i="1"/>
  <c r="F396" i="4"/>
  <c r="C391" i="1"/>
  <c r="F78" i="5"/>
  <c r="C1056" i="1"/>
  <c r="F196" i="4"/>
  <c r="C192" i="1"/>
  <c r="F484" i="4"/>
  <c r="C478" i="1"/>
  <c r="E151" i="4"/>
  <c r="I1478" i="1"/>
  <c r="F134" i="5"/>
  <c r="C1112" i="1"/>
  <c r="G313" i="9" l="1"/>
  <c r="E313" i="9" s="1"/>
  <c r="B313" i="9" s="1"/>
  <c r="C1518" i="1"/>
  <c r="G1518" i="1" s="1"/>
  <c r="I35" i="3"/>
  <c r="K1450" i="9"/>
  <c r="D1214" i="1"/>
  <c r="I23" i="3"/>
  <c r="E175" i="5"/>
  <c r="D1152" i="1" s="1"/>
  <c r="H1215" i="1"/>
  <c r="G1215" i="1"/>
  <c r="C1152" i="1"/>
  <c r="E289" i="4"/>
  <c r="I17" i="3"/>
  <c r="D147" i="1"/>
  <c r="H478" i="1"/>
  <c r="G478" i="1"/>
  <c r="H1436" i="1"/>
  <c r="G1436" i="1"/>
  <c r="G211" i="1"/>
  <c r="H211" i="1"/>
  <c r="H523" i="1"/>
  <c r="G523" i="1"/>
  <c r="H40" i="1"/>
  <c r="G40" i="1"/>
  <c r="E412" i="4"/>
  <c r="I16" i="3"/>
  <c r="D2" i="1"/>
  <c r="G2" i="1" s="1"/>
  <c r="G990" i="1"/>
  <c r="H990" i="1"/>
  <c r="H1046" i="1"/>
  <c r="G1046" i="1"/>
  <c r="E6" i="5"/>
  <c r="I20" i="3"/>
  <c r="D985" i="1"/>
  <c r="G574" i="1"/>
  <c r="H574" i="1"/>
  <c r="G415" i="1"/>
  <c r="H415" i="1"/>
  <c r="G192" i="1"/>
  <c r="H192" i="1"/>
  <c r="H11" i="3"/>
  <c r="D636" i="4"/>
  <c r="F528" i="4"/>
  <c r="C522" i="1"/>
  <c r="H9" i="3"/>
  <c r="H1299" i="1"/>
  <c r="G1299" i="1"/>
  <c r="G1065" i="1"/>
  <c r="H1065" i="1"/>
  <c r="D635" i="4"/>
  <c r="F420" i="4"/>
  <c r="C414" i="1"/>
  <c r="H2" i="1"/>
  <c r="D6" i="5"/>
  <c r="F7" i="5"/>
  <c r="H20" i="3"/>
  <c r="C985" i="1"/>
  <c r="H78" i="1"/>
  <c r="G78" i="1"/>
  <c r="H1112" i="1"/>
  <c r="G1112" i="1"/>
  <c r="G638" i="1"/>
  <c r="H638" i="1"/>
  <c r="H294" i="1"/>
  <c r="G294" i="1"/>
  <c r="G339" i="1"/>
  <c r="H339" i="1"/>
  <c r="F6" i="4"/>
  <c r="H147" i="1"/>
  <c r="G147" i="1"/>
  <c r="H1329" i="1"/>
  <c r="G1329" i="1"/>
  <c r="H1153" i="1"/>
  <c r="G1153" i="1"/>
  <c r="G1056" i="1"/>
  <c r="H1056" i="1"/>
  <c r="B315" i="9"/>
  <c r="E314" i="9"/>
  <c r="I10" i="3" s="1"/>
  <c r="H220" i="1"/>
  <c r="G220" i="1"/>
  <c r="H120" i="1"/>
  <c r="G120" i="1"/>
  <c r="G346" i="1"/>
  <c r="H346" i="1"/>
  <c r="F151" i="4"/>
  <c r="F298" i="4"/>
  <c r="D407" i="4"/>
  <c r="C293" i="1"/>
  <c r="E636" i="4"/>
  <c r="D630" i="1" s="1"/>
  <c r="D522" i="1"/>
  <c r="F141" i="6"/>
  <c r="H28" i="3"/>
  <c r="C1435" i="1"/>
  <c r="G1408" i="1"/>
  <c r="H1408" i="1"/>
  <c r="D412" i="4"/>
  <c r="G391" i="1"/>
  <c r="H391" i="1"/>
  <c r="E635" i="4"/>
  <c r="D629" i="1" s="1"/>
  <c r="D414" i="1"/>
  <c r="H46" i="1"/>
  <c r="G46" i="1"/>
  <c r="G135" i="1"/>
  <c r="H135" i="1"/>
  <c r="G637" i="1"/>
  <c r="H637" i="1"/>
  <c r="H1469" i="1"/>
  <c r="G1469" i="1"/>
  <c r="H306" i="1"/>
  <c r="G306" i="1"/>
  <c r="E316" i="9"/>
  <c r="B317" i="9"/>
  <c r="D408" i="4"/>
  <c r="F350" i="4"/>
  <c r="C345" i="1"/>
  <c r="C286" i="1"/>
  <c r="D413" i="4"/>
  <c r="D291" i="4"/>
  <c r="F289" i="4"/>
  <c r="C285" i="1"/>
  <c r="H23" i="3"/>
  <c r="F237" i="5"/>
  <c r="C1214" i="1"/>
  <c r="G1222" i="1"/>
  <c r="H1222" i="1"/>
  <c r="G3" i="1"/>
  <c r="H3" i="1"/>
  <c r="F175" i="5" l="1"/>
  <c r="E311" i="9"/>
  <c r="I11" i="3" s="1"/>
  <c r="H1518" i="1"/>
  <c r="G345" i="1"/>
  <c r="H345" i="1"/>
  <c r="H278" i="9"/>
  <c r="D984" i="1"/>
  <c r="E639" i="4"/>
  <c r="D407" i="1"/>
  <c r="F412" i="4"/>
  <c r="D639" i="4"/>
  <c r="D414" i="4"/>
  <c r="C407" i="1"/>
  <c r="H293" i="1"/>
  <c r="G293" i="1"/>
  <c r="G985" i="1"/>
  <c r="H985" i="1"/>
  <c r="F291" i="4"/>
  <c r="C287" i="1"/>
  <c r="F407" i="4"/>
  <c r="C402" i="1"/>
  <c r="F635" i="4"/>
  <c r="C629" i="1"/>
  <c r="F636" i="4"/>
  <c r="C630" i="1"/>
  <c r="F408" i="4"/>
  <c r="C403" i="1"/>
  <c r="N3" i="9"/>
  <c r="E413" i="4"/>
  <c r="E291" i="4"/>
  <c r="D287" i="1" s="1"/>
  <c r="D285" i="1"/>
  <c r="K3" i="9"/>
  <c r="I9" i="3"/>
  <c r="H522" i="1"/>
  <c r="G522" i="1"/>
  <c r="D415" i="4"/>
  <c r="D640" i="4"/>
  <c r="F413" i="4"/>
  <c r="C408" i="1"/>
  <c r="H1435" i="1"/>
  <c r="G1435" i="1"/>
  <c r="G284" i="9"/>
  <c r="E284" i="9" s="1"/>
  <c r="B284" i="9" s="1"/>
  <c r="G278" i="9"/>
  <c r="F6" i="5"/>
  <c r="C984" i="1"/>
  <c r="G1152" i="1"/>
  <c r="H1152" i="1"/>
  <c r="H414" i="1"/>
  <c r="G414" i="1"/>
  <c r="G1214" i="1"/>
  <c r="H1214" i="1"/>
  <c r="E290" i="4"/>
  <c r="E278" i="9" l="1"/>
  <c r="B278" i="9" s="1"/>
  <c r="G285" i="1"/>
  <c r="D642" i="4"/>
  <c r="C634" i="1"/>
  <c r="E415" i="4"/>
  <c r="D410" i="1" s="1"/>
  <c r="E640" i="4"/>
  <c r="F640" i="4" s="1"/>
  <c r="D408" i="1"/>
  <c r="E414" i="4"/>
  <c r="D409" i="1" s="1"/>
  <c r="D286" i="1"/>
  <c r="F290" i="4"/>
  <c r="G402" i="1"/>
  <c r="H402" i="1"/>
  <c r="E641" i="4"/>
  <c r="D633" i="1"/>
  <c r="G403" i="1"/>
  <c r="H403" i="1"/>
  <c r="H287" i="1"/>
  <c r="G287" i="1"/>
  <c r="H407" i="1"/>
  <c r="G407" i="1"/>
  <c r="H408" i="1"/>
  <c r="G408" i="1"/>
  <c r="F414" i="4"/>
  <c r="C409" i="1"/>
  <c r="H8" i="3"/>
  <c r="H984" i="1"/>
  <c r="G984" i="1"/>
  <c r="H629" i="1"/>
  <c r="G629" i="1"/>
  <c r="C410" i="1"/>
  <c r="H630" i="1"/>
  <c r="G630" i="1"/>
  <c r="H285" i="1"/>
  <c r="F639" i="4"/>
  <c r="D641" i="4"/>
  <c r="C633" i="1"/>
  <c r="E277" i="9" l="1"/>
  <c r="I8" i="3" s="1"/>
  <c r="D635" i="1"/>
  <c r="M3" i="9"/>
  <c r="D646" i="4"/>
  <c r="C636" i="1"/>
  <c r="E642" i="4"/>
  <c r="F642" i="4" s="1"/>
  <c r="D634" i="1"/>
  <c r="G286" i="1"/>
  <c r="H286" i="1"/>
  <c r="G633" i="1"/>
  <c r="H633" i="1"/>
  <c r="H634" i="1"/>
  <c r="G634" i="1"/>
  <c r="H410" i="1"/>
  <c r="G410" i="1"/>
  <c r="D645" i="4"/>
  <c r="F641" i="4"/>
  <c r="C635" i="1"/>
  <c r="H409" i="1"/>
  <c r="G409" i="1"/>
  <c r="F415" i="4"/>
  <c r="H19" i="3" l="1"/>
  <c r="C640" i="1"/>
  <c r="E646" i="4"/>
  <c r="D636" i="1"/>
  <c r="H636" i="1" s="1"/>
  <c r="G276" i="9"/>
  <c r="E276" i="9" s="1"/>
  <c r="B276" i="9" s="1"/>
  <c r="G635" i="1"/>
  <c r="H635" i="1"/>
  <c r="F645" i="4"/>
  <c r="H18" i="3"/>
  <c r="C639" i="1"/>
  <c r="E645" i="4"/>
  <c r="I18" i="3" l="1"/>
  <c r="D639" i="1"/>
  <c r="G639" i="1" s="1"/>
  <c r="I19" i="3"/>
  <c r="D640" i="1"/>
  <c r="H7" i="3" s="1"/>
  <c r="F646" i="4"/>
  <c r="G636" i="1"/>
  <c r="H639" i="1" l="1"/>
  <c r="G640" i="1"/>
  <c r="J3" i="9"/>
  <c r="H640" i="1"/>
  <c r="G274" i="9" l="1"/>
  <c r="M272" i="9"/>
  <c r="L272" i="9"/>
  <c r="H274" i="9"/>
  <c r="H18" i="9"/>
  <c r="G18" i="9"/>
  <c r="J17" i="9"/>
  <c r="H16" i="9"/>
  <c r="G15" i="9"/>
  <c r="I13" i="9"/>
  <c r="K11" i="9"/>
  <c r="J8" i="9"/>
  <c r="I5" i="9"/>
  <c r="K5" i="9"/>
  <c r="J5" i="9"/>
  <c r="M16" i="9"/>
  <c r="J10" i="9"/>
  <c r="L16" i="9"/>
  <c r="L15" i="9"/>
  <c r="J13" i="9"/>
  <c r="K8" i="9"/>
  <c r="I7" i="9"/>
  <c r="H15" i="9"/>
  <c r="K13" i="9"/>
  <c r="K6" i="9"/>
  <c r="I12" i="9"/>
  <c r="J7" i="9"/>
  <c r="I6" i="9"/>
  <c r="K10" i="9"/>
  <c r="J9" i="9"/>
  <c r="I8" i="9"/>
  <c r="J12" i="9"/>
  <c r="K7" i="9"/>
  <c r="K12" i="9"/>
  <c r="J6" i="9"/>
  <c r="M15" i="9"/>
  <c r="I9" i="9"/>
  <c r="G17" i="9"/>
  <c r="K9" i="9"/>
  <c r="G16" i="9"/>
  <c r="I11" i="9"/>
  <c r="I17" i="9"/>
  <c r="H17" i="9"/>
  <c r="J11" i="9"/>
  <c r="E16" i="9" l="1"/>
  <c r="F16" i="9"/>
  <c r="E18" i="9"/>
  <c r="B18" i="9" s="1"/>
  <c r="F272" i="9"/>
  <c r="B272" i="9" s="1"/>
  <c r="E8" i="9"/>
  <c r="B8" i="9" s="1"/>
  <c r="F15" i="9"/>
  <c r="E13" i="9"/>
  <c r="B13" i="9" s="1"/>
  <c r="E7" i="9"/>
  <c r="B7" i="9" s="1"/>
  <c r="E9" i="9"/>
  <c r="B9" i="9" s="1"/>
  <c r="E5" i="9"/>
  <c r="E17" i="9"/>
  <c r="B17" i="9" s="1"/>
  <c r="E6" i="9"/>
  <c r="B6" i="9" s="1"/>
  <c r="F20" i="9"/>
  <c r="E12" i="9"/>
  <c r="B12" i="9" s="1"/>
  <c r="E11" i="9"/>
  <c r="B11" i="9" s="1"/>
  <c r="E10" i="9"/>
  <c r="B10" i="9" s="1"/>
  <c r="E15" i="9"/>
  <c r="E274" i="9"/>
  <c r="B16" i="9" l="1"/>
  <c r="F14" i="9"/>
  <c r="F3" i="9" s="1"/>
  <c r="B5" i="9"/>
  <c r="E4" i="9"/>
  <c r="B274" i="9"/>
  <c r="E20" i="9"/>
  <c r="I7" i="3" s="1"/>
  <c r="B15" i="9"/>
  <c r="E14" i="9"/>
  <c r="E3" i="9" l="1"/>
</calcChain>
</file>

<file path=xl/sharedStrings.xml><?xml version="1.0" encoding="utf-8"?>
<sst xmlns="http://schemas.openxmlformats.org/spreadsheetml/2006/main" count="4362" uniqueCount="3423">
  <si>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</si>
  <si>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</si>
  <si>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</si>
  <si>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</si>
  <si>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</si>
  <si>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</si>
  <si>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</si>
  <si>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</si>
  <si>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</si>
  <si>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</si>
  <si>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</si>
  <si>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</si>
  <si>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</si>
  <si>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</si>
  <si>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</si>
  <si>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</si>
  <si>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</si>
  <si>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</si>
  <si>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</si>
  <si>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</si>
  <si>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</si>
  <si>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</si>
  <si>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</si>
  <si>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</si>
  <si>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</si>
  <si>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</si>
  <si>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</si>
  <si>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</si>
  <si>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</si>
  <si>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</si>
  <si>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</si>
  <si>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DRŽAVNI URED ZA REVIZIJU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</si>
  <si>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</si>
  <si>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</si>
  <si>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</si>
  <si>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</si>
  <si>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</si>
  <si>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</si>
  <si>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</si>
  <si>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</si>
  <si>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</si>
  <si>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</si>
  <si>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</si>
  <si>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</si>
  <si>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</si>
  <si>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</si>
  <si>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</si>
  <si>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</si>
  <si>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</si>
  <si>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6138 - DRŽAVNI URED ZA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</si>
  <si>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</si>
  <si>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</si>
  <si>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</si>
  <si>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</si>
  <si>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</si>
  <si>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</si>
  <si>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</si>
  <si>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</si>
  <si>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</si>
  <si>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</si>
  <si>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</si>
  <si>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</si>
  <si>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</si>
  <si>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</si>
  <si>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</si>
  <si>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</si>
  <si>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</si>
  <si>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</si>
  <si>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</si>
  <si>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</si>
  <si>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</si>
  <si>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</si>
  <si>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</si>
  <si>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</si>
  <si>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</si>
  <si>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</si>
  <si>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</si>
  <si>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</si>
  <si>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</si>
  <si>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</si>
  <si>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</si>
  <si>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</si>
  <si>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</si>
  <si>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</si>
  <si>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</si>
  <si>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</si>
  <si>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</si>
  <si>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</si>
  <si>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</si>
  <si>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</si>
  <si>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</si>
  <si>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</si>
  <si>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</si>
  <si>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</si>
  <si>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</si>
  <si>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</si>
  <si>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</si>
  <si>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</si>
  <si>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</si>
  <si>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</si>
  <si>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</si>
  <si>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</si>
  <si>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</si>
  <si>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</si>
  <si>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</si>
  <si>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</si>
  <si>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</si>
  <si>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</si>
  <si>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</si>
  <si>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</si>
  <si>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</si>
  <si>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</si>
  <si>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</si>
  <si>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</si>
  <si>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</si>
  <si>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</si>
  <si>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</si>
  <si>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</si>
  <si>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</si>
  <si>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</si>
  <si>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</si>
  <si>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</si>
  <si>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</si>
  <si>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</si>
  <si>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</si>
  <si>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</si>
  <si>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</si>
  <si>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</si>
  <si>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</si>
  <si>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</si>
  <si>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</si>
  <si>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</si>
  <si>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</si>
  <si>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</si>
  <si>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</si>
  <si>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</si>
  <si>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</si>
  <si>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</si>
  <si>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</si>
  <si>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</si>
  <si>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</si>
  <si>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</si>
  <si>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</si>
  <si>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</si>
  <si>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</si>
  <si>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</si>
  <si>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</si>
  <si>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</si>
  <si>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</si>
  <si>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</si>
  <si>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</si>
  <si>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</si>
  <si>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</si>
  <si>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</si>
  <si>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</si>
  <si>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</si>
  <si>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</si>
  <si>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</si>
  <si>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</si>
  <si>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</si>
  <si>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</si>
  <si>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</si>
  <si>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</si>
  <si>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</si>
  <si>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</si>
  <si>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</si>
  <si>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</si>
  <si>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</si>
  <si>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</si>
  <si>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</si>
  <si>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</si>
  <si>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</si>
  <si>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</si>
  <si>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</si>
  <si>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</si>
  <si>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</si>
  <si>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</si>
  <si>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</si>
  <si>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</si>
  <si>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</si>
  <si>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</si>
  <si>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</si>
  <si>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</si>
  <si>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</si>
  <si>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</si>
  <si>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</si>
  <si>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</si>
  <si>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</si>
  <si>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</si>
  <si>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</si>
  <si>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</si>
  <si>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</si>
  <si>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</si>
  <si>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</si>
  <si>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</si>
  <si>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</si>
  <si>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</si>
  <si>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</si>
  <si>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</si>
  <si>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</si>
  <si>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</si>
  <si>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</si>
  <si>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</si>
  <si>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</si>
  <si>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</si>
  <si>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</si>
  <si>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</si>
  <si>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</si>
  <si>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</si>
  <si>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</si>
  <si>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</si>
  <si>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</si>
  <si>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</si>
  <si>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</si>
  <si>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</si>
  <si>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</si>
  <si>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</si>
  <si>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</si>
  <si>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</si>
  <si>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</si>
  <si>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</si>
  <si>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</si>
  <si>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</si>
  <si>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</si>
  <si>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</si>
  <si>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</si>
  <si>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</si>
  <si>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</si>
  <si>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</si>
  <si>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</si>
  <si>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</si>
  <si>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</si>
  <si>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</si>
  <si>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</si>
  <si>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</si>
  <si>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</si>
  <si>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</si>
  <si>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</si>
  <si>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</si>
  <si>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</si>
  <si>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</si>
  <si>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</si>
  <si>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</si>
  <si>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</si>
  <si>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</si>
  <si>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</si>
  <si>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</si>
  <si>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</si>
  <si>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</si>
  <si>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</si>
  <si>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</si>
  <si>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</si>
  <si>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</si>
  <si>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</si>
  <si>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</si>
  <si>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</si>
  <si>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</si>
  <si>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</si>
  <si>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</si>
  <si>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</si>
  <si>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</si>
  <si>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</si>
  <si>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</si>
  <si>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</si>
  <si>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</si>
  <si>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</si>
  <si>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</si>
  <si>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</si>
  <si>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</si>
  <si>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</si>
  <si>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</si>
  <si>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</si>
  <si>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</si>
  <si>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</si>
  <si>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</si>
  <si>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</si>
  <si>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</si>
  <si>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</si>
  <si>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</si>
  <si>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</si>
  <si>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</si>
  <si>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</si>
  <si>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</si>
  <si>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</si>
  <si>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</si>
  <si>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</si>
  <si>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</si>
  <si>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</si>
  <si>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</si>
  <si>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</si>
  <si>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</si>
  <si>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</si>
  <si>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</si>
  <si>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</si>
  <si>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</si>
  <si>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</si>
  <si>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</si>
  <si>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</si>
  <si>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</si>
  <si>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</si>
  <si>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</si>
  <si>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</si>
  <si>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</si>
  <si>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</si>
  <si>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</si>
  <si>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</si>
  <si>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</si>
  <si>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</si>
  <si>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</si>
  <si>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</si>
  <si>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</si>
  <si>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</si>
  <si>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</si>
  <si>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</si>
  <si>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</si>
  <si>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</si>
  <si>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</si>
  <si>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</si>
  <si>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</si>
  <si>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</si>
  <si>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</si>
  <si>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</si>
  <si>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</si>
  <si>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</si>
  <si>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</si>
  <si>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</si>
  <si>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</si>
  <si>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</si>
  <si>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</si>
  <si>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</si>
  <si>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</si>
  <si>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</si>
  <si>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</si>
  <si>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</si>
  <si>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</si>
  <si>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</si>
  <si>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</si>
  <si>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</si>
  <si>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</si>
  <si>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</si>
  <si>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</si>
  <si>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</si>
  <si>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</si>
  <si>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</si>
  <si>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</si>
  <si>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</si>
  <si>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</si>
  <si>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</si>
  <si>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</si>
  <si>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</si>
  <si>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</si>
  <si>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</si>
  <si>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</si>
  <si>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</si>
  <si>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</si>
  <si>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</si>
  <si>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</si>
  <si>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</si>
  <si>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</si>
  <si>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</si>
  <si>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</si>
  <si>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</si>
  <si>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</si>
  <si>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</si>
  <si>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</si>
  <si>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</si>
  <si>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</si>
  <si>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</si>
  <si>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</si>
  <si>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</si>
  <si>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</si>
  <si>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</si>
  <si>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</si>
  <si>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</si>
  <si>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</si>
  <si>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</si>
  <si>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</si>
  <si>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</si>
  <si>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</si>
  <si>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</si>
  <si>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</si>
  <si>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</si>
  <si>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</si>
  <si>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</si>
  <si>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</si>
  <si>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</si>
  <si>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</si>
  <si>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</si>
  <si>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</si>
  <si>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</si>
  <si>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</si>
  <si>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</si>
  <si>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</si>
  <si>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</si>
  <si>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</si>
  <si>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</si>
  <si>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</si>
  <si>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</si>
  <si>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</si>
  <si>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</si>
  <si>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</si>
  <si>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</si>
  <si>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</si>
  <si>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</si>
  <si>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</si>
  <si>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</si>
  <si>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</si>
  <si>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</si>
  <si>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</si>
  <si>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</si>
  <si>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</si>
  <si>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</si>
  <si>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</si>
  <si>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</si>
  <si>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</si>
  <si>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</si>
  <si>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</si>
  <si>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</si>
  <si>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</si>
  <si>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</si>
  <si>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</si>
  <si>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</si>
  <si>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</si>
  <si>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</si>
  <si>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</si>
  <si>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</si>
  <si>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</si>
  <si>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</si>
  <si>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</si>
  <si>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</si>
  <si>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</si>
  <si>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</si>
  <si>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</si>
  <si>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</si>
  <si>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</si>
  <si>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</si>
  <si>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</si>
  <si>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</si>
  <si>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</si>
  <si>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</si>
  <si>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</si>
  <si>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</si>
  <si>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</si>
  <si>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</si>
  <si>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</si>
  <si>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</si>
  <si>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</si>
  <si>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</si>
  <si>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</si>
  <si>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</si>
  <si>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</si>
  <si>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</si>
  <si>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</si>
  <si>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</si>
  <si>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</si>
  <si>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</si>
  <si>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</si>
  <si>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</si>
  <si>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</si>
  <si>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</si>
  <si>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</si>
  <si>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</si>
  <si>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</si>
  <si>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</si>
  <si>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</si>
  <si>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</si>
  <si>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</si>
  <si>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</si>
  <si>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</si>
  <si>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</si>
  <si>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</si>
  <si>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</si>
  <si>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</si>
  <si>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</si>
  <si>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</si>
  <si>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</si>
  <si>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</si>
  <si>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</si>
  <si>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</si>
  <si>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</si>
  <si>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</si>
  <si>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</si>
  <si>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</si>
  <si>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</si>
  <si>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</si>
  <si>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</si>
  <si>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</si>
  <si>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</si>
  <si>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</si>
  <si>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</si>
  <si>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</si>
  <si>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</si>
  <si>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</si>
  <si>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</si>
  <si>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</si>
  <si>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</si>
  <si>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</si>
  <si>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</si>
  <si>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</si>
  <si>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</si>
  <si>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</si>
  <si>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</si>
  <si>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</si>
  <si>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</si>
  <si>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</si>
  <si>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</si>
  <si>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</si>
  <si>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</si>
  <si>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</si>
  <si>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</si>
  <si>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</si>
  <si>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</si>
  <si>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</si>
  <si>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</si>
  <si>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</si>
  <si>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</si>
  <si>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</si>
  <si>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</si>
  <si>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</si>
  <si>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</si>
  <si>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</si>
  <si>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</si>
  <si>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</si>
  <si>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</si>
  <si>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</si>
  <si>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</si>
  <si>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</si>
  <si>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</si>
  <si>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</si>
  <si>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</si>
  <si>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</si>
  <si>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</si>
  <si>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</si>
  <si>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</si>
  <si>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</si>
  <si>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</si>
  <si>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</si>
  <si>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</si>
  <si>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</si>
  <si>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</si>
  <si>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</si>
  <si>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</si>
  <si>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</si>
  <si>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</si>
  <si>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</si>
  <si>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</si>
  <si>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</si>
  <si>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</si>
  <si>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</si>
  <si>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</si>
  <si>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</si>
  <si>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</si>
  <si>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</si>
  <si>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</si>
  <si>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</si>
  <si>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</si>
  <si>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</si>
  <si>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</si>
  <si>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</si>
  <si>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</si>
  <si>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</si>
  <si>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</si>
  <si>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</si>
  <si>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</si>
  <si>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</si>
  <si>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</si>
  <si>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</si>
  <si>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</si>
  <si>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</si>
  <si>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</si>
  <si>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</si>
  <si>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</si>
  <si>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</si>
  <si>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</si>
  <si>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</si>
  <si>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</si>
  <si>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</si>
  <si>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</si>
  <si>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</si>
  <si>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</si>
  <si>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</si>
  <si>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</si>
  <si>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</si>
  <si>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</si>
  <si>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</si>
  <si>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</si>
  <si>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</si>
  <si>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</si>
  <si>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</si>
  <si>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</si>
  <si>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</si>
  <si>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</si>
  <si>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</si>
  <si>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</si>
  <si>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</si>
  <si>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</si>
  <si>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</si>
  <si>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</si>
  <si>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</si>
  <si>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</si>
  <si>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</si>
  <si>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</si>
  <si>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</si>
  <si>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</si>
  <si>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</si>
  <si>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</si>
  <si>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</si>
  <si>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</si>
  <si>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</si>
  <si>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</si>
  <si>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</si>
  <si>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</si>
  <si>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</si>
  <si>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</si>
  <si>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</si>
  <si>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</si>
  <si>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</si>
  <si>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</si>
  <si>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</si>
  <si>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</si>
  <si>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</si>
  <si>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</si>
  <si>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</si>
  <si>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</si>
  <si>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</si>
  <si>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</si>
  <si>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</si>
  <si>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</si>
  <si>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</si>
  <si>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</si>
  <si>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</si>
  <si>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</si>
  <si>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</si>
  <si>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</si>
  <si>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</si>
  <si>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</si>
  <si>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</si>
  <si>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</si>
  <si>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</si>
  <si>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</si>
  <si>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</si>
  <si>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</si>
  <si>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</si>
  <si>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</si>
  <si>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</si>
  <si>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</si>
  <si>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</si>
  <si>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</si>
  <si>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</si>
  <si>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</si>
  <si>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</si>
  <si>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</si>
  <si>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</si>
  <si>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</si>
  <si>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</si>
  <si>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</si>
  <si>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</si>
  <si>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</si>
  <si>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</si>
  <si>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</si>
  <si>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</si>
  <si>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</si>
  <si>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</si>
  <si>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</si>
  <si>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</si>
  <si>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</si>
  <si>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</si>
  <si>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</si>
  <si>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</si>
  <si>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</si>
  <si>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</si>
  <si>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</si>
  <si>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</si>
  <si>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</si>
  <si>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</si>
  <si>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</si>
  <si>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</si>
  <si>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</si>
  <si>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</si>
  <si>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</si>
  <si>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</si>
  <si>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</si>
  <si>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</si>
  <si>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</si>
  <si>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</si>
  <si>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</si>
  <si>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</si>
  <si>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</si>
  <si>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</si>
  <si>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</si>
  <si>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</si>
  <si>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</si>
  <si>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</si>
  <si>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</si>
  <si>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</si>
  <si>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</si>
  <si>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</si>
  <si>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</si>
  <si>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</si>
  <si>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</si>
  <si>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</si>
  <si>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</si>
  <si>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</si>
  <si>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</si>
  <si>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</si>
  <si>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</si>
  <si>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</si>
  <si>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</si>
  <si>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</si>
  <si>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</si>
  <si>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</si>
  <si>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</si>
  <si>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</si>
  <si>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</si>
  <si>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</si>
  <si>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</si>
  <si>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</si>
  <si>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</si>
  <si>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</si>
  <si>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</si>
  <si>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</si>
  <si>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</si>
  <si>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</si>
  <si>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</si>
  <si>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</si>
  <si>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</si>
  <si>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</si>
  <si>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</si>
  <si>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</si>
  <si>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</si>
  <si>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</si>
  <si>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</si>
  <si>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</si>
  <si>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</si>
  <si>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</si>
  <si>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</si>
  <si>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</si>
  <si>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</si>
  <si>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</si>
  <si>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</si>
  <si>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</si>
  <si>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</si>
  <si>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</si>
  <si>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</si>
  <si>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</si>
  <si>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</si>
  <si>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</si>
  <si>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</si>
  <si>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</si>
  <si>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</si>
  <si>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</si>
  <si>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</si>
  <si>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</si>
  <si>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</si>
  <si>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</si>
  <si>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</si>
  <si>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</si>
  <si>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</si>
  <si>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</si>
  <si>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</si>
  <si>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</si>
  <si>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</si>
  <si>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</si>
  <si>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</si>
  <si>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</si>
  <si>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</si>
  <si>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</si>
  <si>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</si>
  <si>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</si>
  <si>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</si>
  <si>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</si>
  <si>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</si>
  <si>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</si>
  <si>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</si>
  <si>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</si>
  <si>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</si>
  <si>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</si>
  <si>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</si>
  <si>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</si>
  <si>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</si>
  <si>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</si>
  <si>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</si>
  <si>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</si>
  <si>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</si>
  <si>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</si>
  <si>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</si>
  <si>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</si>
  <si>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</si>
  <si>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</si>
  <si>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</si>
  <si>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</si>
  <si>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</si>
  <si>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</si>
  <si>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</si>
  <si>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</si>
  <si>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</si>
  <si>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</si>
  <si>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</si>
  <si>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</si>
  <si>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</si>
  <si>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</si>
  <si>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</si>
  <si>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</si>
  <si>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</si>
  <si>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</si>
  <si>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</si>
  <si>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</si>
  <si>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</si>
  <si>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</si>
  <si>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</si>
  <si>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</si>
  <si>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</si>
  <si>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</si>
  <si>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</si>
  <si>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</si>
  <si>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</si>
  <si>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</si>
  <si>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</si>
  <si>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</si>
  <si>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</si>
  <si>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</si>
  <si>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</si>
  <si>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</si>
  <si>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</si>
  <si>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</si>
  <si>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</si>
  <si>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</si>
  <si>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</si>
  <si>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</si>
  <si>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</si>
  <si>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</si>
  <si>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</si>
  <si>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</si>
  <si>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</si>
  <si>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</si>
  <si>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</si>
  <si>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</si>
  <si>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</si>
  <si>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</si>
  <si>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</si>
  <si>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</si>
  <si>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</si>
  <si>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</si>
  <si>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</si>
  <si>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</si>
  <si>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</si>
  <si>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</si>
  <si>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</si>
  <si>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</si>
  <si>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</si>
  <si>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</si>
  <si>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</si>
  <si>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</si>
  <si>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</si>
  <si>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</si>
  <si>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</si>
  <si>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</si>
  <si>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</si>
  <si>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</si>
  <si>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</si>
  <si>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</si>
  <si>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</si>
  <si>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</si>
  <si>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</si>
  <si>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</si>
  <si>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</si>
  <si>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</si>
  <si>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</si>
  <si>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</si>
  <si>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</si>
  <si>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</si>
  <si>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</si>
  <si>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</si>
  <si>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</si>
  <si>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</si>
  <si>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</si>
  <si>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</si>
  <si>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</si>
  <si>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</si>
  <si>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</si>
  <si>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</si>
  <si>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</si>
  <si>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</si>
  <si>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</si>
  <si>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</si>
  <si>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</si>
  <si>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</si>
  <si>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</si>
  <si>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</si>
  <si>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</si>
  <si>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</si>
  <si>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</si>
  <si>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</si>
  <si>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</si>
  <si>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</si>
  <si>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</si>
  <si>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</si>
  <si>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</si>
  <si>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</si>
  <si>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</si>
  <si>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</si>
  <si>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</si>
  <si>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</si>
  <si>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</si>
  <si>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</si>
  <si>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</si>
  <si>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</si>
  <si>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</si>
  <si>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</si>
  <si>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</si>
  <si>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</si>
  <si>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</si>
  <si>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</si>
  <si>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</si>
  <si>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</si>
  <si>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</si>
  <si>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</si>
  <si>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</si>
  <si>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</si>
  <si>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</si>
  <si>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</si>
  <si>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</si>
  <si>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</si>
  <si>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</si>
  <si>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</si>
  <si>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</si>
  <si>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</si>
  <si>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</si>
  <si>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</si>
  <si>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</si>
  <si>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</si>
  <si>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</si>
  <si>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</si>
  <si>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</si>
  <si>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</si>
  <si>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</si>
  <si>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</si>
  <si>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</si>
  <si>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</si>
  <si>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</si>
  <si>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</si>
  <si>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</si>
  <si>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</si>
  <si>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</si>
  <si>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</si>
  <si>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</si>
  <si>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</si>
  <si>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</si>
  <si>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</si>
  <si>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</si>
  <si>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</si>
  <si>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</si>
  <si>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</si>
  <si>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</si>
  <si>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</si>
  <si>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</si>
  <si>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</si>
  <si>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</si>
  <si>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</si>
  <si>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</si>
  <si>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</si>
  <si>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</si>
  <si>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</si>
  <si>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</si>
  <si>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</si>
  <si>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</si>
  <si>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</si>
  <si>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</si>
  <si>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</si>
  <si>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</si>
  <si>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</si>
  <si>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</si>
  <si>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</si>
  <si>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</si>
  <si>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</si>
  <si>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</si>
  <si>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</si>
  <si>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</si>
  <si>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</si>
  <si>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</si>
  <si>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</si>
  <si>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</si>
  <si>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</si>
  <si>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</si>
  <si>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</si>
  <si>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</si>
  <si>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</si>
  <si>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</si>
  <si>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</si>
  <si>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</si>
  <si>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</si>
  <si>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</si>
  <si>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</si>
  <si>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</si>
  <si>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</si>
  <si>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</si>
  <si>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</si>
  <si>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</si>
  <si>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</si>
  <si>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</si>
  <si>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</si>
  <si>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</si>
  <si>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</si>
  <si>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</si>
  <si>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</si>
  <si>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</si>
  <si>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</si>
  <si>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</si>
  <si>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</si>
  <si>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</si>
  <si>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</si>
  <si>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</si>
  <si>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</si>
  <si>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</si>
  <si>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</si>
  <si>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</si>
  <si>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</si>
  <si>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</si>
  <si>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</si>
  <si>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</si>
  <si>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</si>
  <si>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</si>
  <si>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</si>
  <si>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</si>
  <si>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</si>
  <si>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</si>
  <si>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</si>
  <si>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</si>
  <si>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</si>
  <si>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</si>
  <si>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</si>
  <si>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</si>
  <si>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</si>
  <si>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</si>
  <si>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</si>
  <si>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</si>
  <si>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</si>
  <si>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</si>
  <si>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</si>
  <si>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</si>
  <si>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</si>
  <si>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</si>
  <si>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</si>
  <si>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</si>
  <si>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</si>
  <si>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</si>
  <si>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</si>
  <si>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</si>
  <si>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</si>
  <si>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</si>
  <si>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</si>
  <si>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</si>
  <si>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</si>
  <si>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</si>
  <si>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</si>
  <si>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</si>
  <si>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</si>
  <si>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</si>
  <si>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</si>
  <si>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</si>
  <si>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</si>
  <si>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</si>
  <si>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</si>
  <si>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</si>
  <si>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</si>
  <si>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</si>
  <si>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</si>
  <si>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</si>
  <si>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</si>
  <si>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</si>
  <si>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</si>
  <si>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</si>
  <si>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</si>
  <si>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</si>
  <si>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</si>
  <si>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</si>
  <si>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</si>
  <si>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</si>
  <si>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</si>
  <si>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</si>
  <si>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</si>
  <si>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</si>
  <si>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</si>
  <si>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</si>
  <si>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</si>
  <si>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</si>
  <si>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</si>
  <si>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</si>
  <si>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</si>
  <si>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</si>
  <si>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</si>
  <si>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</si>
  <si>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</si>
  <si>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</si>
  <si>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</si>
  <si>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</si>
  <si>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</si>
  <si>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</si>
  <si>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</si>
  <si>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</si>
  <si>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</si>
  <si>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</si>
  <si>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</si>
  <si>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</si>
  <si>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</si>
  <si>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</si>
  <si>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</si>
  <si>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</si>
  <si>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</si>
  <si>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</si>
  <si>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</si>
  <si>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</si>
  <si>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</si>
  <si>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</si>
  <si>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</si>
  <si>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</si>
  <si>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</si>
  <si>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</si>
  <si>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</si>
  <si>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</si>
  <si>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</si>
  <si>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</si>
  <si>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</si>
  <si>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</si>
  <si>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</si>
  <si>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</si>
  <si>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</si>
  <si>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</si>
  <si>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</si>
  <si>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</si>
  <si>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</si>
  <si>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</si>
  <si>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</si>
  <si>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</si>
  <si>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</si>
  <si>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</si>
  <si>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</si>
  <si>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</si>
  <si>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</si>
  <si>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</si>
  <si>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</si>
  <si>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</si>
  <si>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</si>
  <si>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</si>
  <si>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</si>
  <si>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</si>
  <si>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</si>
  <si>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</si>
  <si>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</si>
  <si>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</si>
  <si>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</si>
  <si>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</si>
  <si>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</si>
  <si>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</si>
  <si>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</si>
  <si>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</si>
  <si>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</si>
  <si>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</si>
  <si>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</si>
  <si>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</si>
  <si>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</si>
  <si>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</si>
  <si>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</si>
  <si>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</si>
  <si>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</si>
  <si>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</si>
  <si>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</si>
  <si>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</si>
  <si>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</si>
  <si>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</si>
  <si>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</si>
  <si>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</si>
  <si>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</si>
  <si>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</si>
  <si>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</si>
  <si>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</si>
  <si>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</si>
  <si>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</si>
  <si>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</si>
  <si>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</si>
  <si>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</si>
  <si>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</si>
  <si>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</si>
  <si>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</si>
  <si>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</si>
  <si>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</si>
  <si>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</si>
  <si>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</si>
  <si>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</si>
  <si>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</si>
  <si>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</si>
  <si>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</si>
  <si>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</si>
  <si>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</si>
  <si>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</si>
  <si>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</si>
  <si>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</si>
  <si>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</si>
  <si>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</si>
  <si>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</si>
  <si>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</si>
  <si>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</si>
  <si>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</si>
  <si>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</si>
  <si>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</si>
  <si>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</si>
  <si>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</si>
  <si>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</si>
  <si>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</si>
  <si>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</si>
  <si>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</si>
  <si>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</si>
  <si>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</si>
  <si>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</si>
  <si>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</si>
  <si>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</si>
  <si>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</si>
  <si>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</si>
  <si>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</si>
  <si>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</si>
  <si>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</si>
  <si>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</si>
  <si>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</si>
  <si>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</si>
  <si>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</si>
  <si>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</si>
  <si>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</si>
  <si>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</si>
  <si>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</si>
  <si>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</si>
  <si>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</si>
  <si>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</si>
  <si>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</si>
  <si>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</si>
  <si>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</si>
  <si>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</si>
  <si>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</si>
  <si>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</si>
  <si>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</si>
  <si>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</si>
  <si>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</si>
  <si>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</si>
  <si>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</si>
  <si>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</si>
  <si>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</si>
  <si>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</si>
  <si>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</si>
  <si>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</si>
  <si>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</si>
  <si>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</si>
  <si>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</si>
  <si>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</si>
  <si>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</si>
  <si>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</si>
  <si>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</si>
  <si>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</si>
  <si>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</si>
  <si>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</si>
  <si>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</si>
  <si>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</si>
  <si>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</si>
  <si>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</si>
  <si>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</si>
  <si>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</si>
  <si>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</si>
  <si>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</si>
  <si>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</si>
  <si>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</si>
  <si>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</si>
  <si>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</si>
  <si>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</si>
  <si>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</si>
  <si>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</si>
  <si>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</si>
  <si>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</si>
  <si>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</si>
  <si>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</si>
  <si>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</si>
  <si>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</si>
  <si>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</si>
  <si>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</si>
  <si>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</si>
  <si>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</si>
  <si>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</si>
  <si>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</si>
  <si>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</si>
  <si>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</si>
  <si>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</si>
  <si>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</si>
  <si>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</si>
  <si>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</si>
  <si>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</si>
  <si>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</si>
  <si>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</si>
  <si>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</si>
  <si>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</si>
  <si>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</si>
  <si>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</si>
  <si>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</si>
  <si>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</si>
  <si>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</si>
  <si>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</si>
  <si>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</si>
  <si>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</si>
  <si>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</si>
  <si>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</si>
  <si>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</si>
  <si>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</si>
  <si>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</si>
  <si>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</si>
  <si>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</si>
  <si>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</si>
  <si>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</si>
  <si>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</si>
  <si>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</si>
  <si>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</si>
  <si>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</si>
  <si>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</si>
  <si>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</si>
  <si>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</si>
  <si>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</si>
  <si>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</si>
  <si>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</si>
  <si>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</si>
  <si>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</si>
  <si>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</si>
  <si>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</si>
  <si>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</si>
  <si>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</si>
  <si>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</si>
  <si>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</si>
  <si>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</si>
  <si>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</si>
  <si>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</si>
  <si>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</si>
  <si>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</si>
  <si>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</si>
  <si>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</si>
  <si>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</si>
  <si>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</si>
  <si>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</si>
  <si>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</si>
  <si>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</si>
  <si>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</si>
  <si>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</si>
  <si>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</si>
  <si>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</si>
  <si>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</si>
  <si>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</si>
  <si>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</si>
  <si>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</si>
  <si>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</si>
  <si>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</si>
  <si>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</si>
  <si>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</si>
  <si>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</si>
  <si>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</si>
  <si>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</si>
  <si>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</si>
  <si>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</si>
  <si>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</si>
  <si>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</si>
  <si>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</si>
  <si>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</si>
  <si>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</si>
  <si>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</si>
  <si>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</si>
  <si>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</si>
  <si>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</si>
  <si>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</si>
  <si>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</si>
  <si>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</si>
  <si>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</si>
  <si>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</si>
  <si>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</si>
  <si>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</si>
  <si>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</si>
  <si>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</si>
  <si>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</si>
  <si>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</si>
  <si>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</si>
  <si>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</si>
  <si>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</si>
  <si>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</si>
  <si>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</si>
  <si>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</si>
  <si>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</si>
  <si>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</si>
  <si>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</si>
  <si>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</si>
  <si>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</si>
  <si>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</si>
  <si>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</si>
  <si>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</si>
  <si>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</si>
  <si>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</si>
  <si>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</si>
  <si>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</si>
  <si>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</si>
  <si>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</si>
  <si>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</si>
  <si>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</si>
  <si>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</si>
  <si>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</si>
  <si>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</si>
  <si>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</si>
  <si>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</si>
  <si>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</si>
  <si>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</si>
  <si>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</si>
  <si>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</si>
  <si>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</si>
  <si>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</si>
  <si>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</si>
  <si>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</si>
  <si>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</si>
  <si>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</si>
  <si>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</si>
  <si>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</si>
  <si>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</si>
  <si>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</si>
  <si>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</si>
  <si>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</si>
  <si>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</si>
  <si>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</si>
  <si>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</si>
  <si>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</si>
  <si>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</si>
  <si>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</si>
  <si>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</si>
  <si>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</si>
  <si>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</si>
  <si>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</si>
  <si>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</si>
  <si>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</si>
  <si>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</si>
  <si>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</si>
  <si>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</si>
  <si>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</si>
  <si>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</si>
  <si>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</si>
  <si>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</si>
  <si>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</si>
  <si>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</si>
  <si>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</si>
  <si>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</si>
  <si>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</si>
  <si>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</si>
  <si>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</si>
  <si>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</si>
  <si>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</si>
  <si>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</si>
  <si>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</si>
  <si>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</si>
  <si>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</si>
  <si>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</si>
  <si>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</si>
  <si>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</si>
  <si>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</si>
  <si>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</si>
  <si>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</si>
  <si>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</si>
  <si>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</si>
  <si>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</si>
  <si>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</si>
  <si>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</si>
  <si>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</si>
  <si>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</si>
  <si>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</si>
  <si>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</si>
  <si>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</si>
  <si>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</si>
  <si>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</si>
  <si>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</si>
  <si>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</si>
  <si>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</si>
  <si>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</si>
  <si>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</si>
  <si>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</si>
  <si>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</si>
  <si>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</si>
  <si>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</si>
  <si>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</si>
  <si>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</si>
  <si>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</si>
  <si>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</si>
  <si>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</si>
  <si>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</si>
  <si>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</si>
  <si>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</si>
  <si>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</si>
  <si>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</si>
  <si>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</si>
  <si>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</si>
  <si>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</si>
  <si>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</si>
  <si>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</si>
  <si>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</si>
  <si>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</si>
  <si>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</si>
  <si>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</si>
  <si>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</si>
  <si>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</si>
  <si>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</si>
  <si>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</si>
  <si>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</si>
  <si>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</si>
  <si>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</si>
  <si>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</si>
  <si>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</si>
  <si>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</si>
  <si>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</si>
  <si>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</si>
  <si>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</si>
  <si>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</si>
  <si>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</si>
  <si>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</si>
  <si>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</si>
  <si>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</si>
  <si>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</si>
  <si>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</si>
  <si>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</si>
  <si>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</si>
  <si>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</si>
  <si>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</si>
  <si>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</si>
  <si>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</si>
  <si>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</si>
  <si>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</si>
  <si>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</si>
  <si>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</si>
  <si>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</si>
  <si>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</si>
  <si>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</si>
  <si>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</si>
  <si>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</si>
  <si>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</si>
  <si>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</si>
  <si>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</si>
  <si>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</si>
  <si>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</si>
  <si>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</si>
  <si>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</si>
  <si>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</si>
  <si>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</si>
  <si>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</si>
  <si>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</si>
  <si>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</si>
  <si>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</si>
  <si>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</si>
  <si>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</si>
  <si>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</si>
  <si>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</si>
  <si>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</si>
  <si>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</si>
  <si>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</si>
  <si>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</si>
  <si>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</si>
  <si>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</si>
  <si>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</si>
  <si>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</si>
  <si>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</si>
  <si>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</si>
  <si>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</si>
  <si>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</si>
  <si>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</si>
  <si>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</si>
  <si>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</si>
  <si>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</si>
  <si>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</si>
  <si>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</si>
  <si>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</si>
  <si>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</si>
  <si>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</si>
  <si>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</si>
  <si>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</si>
  <si>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</si>
  <si>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</si>
  <si>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</si>
  <si>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</si>
  <si>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</si>
  <si>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</si>
  <si>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</si>
  <si>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</si>
  <si>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</si>
  <si>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</si>
  <si>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</si>
  <si>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</si>
  <si>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</si>
  <si>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</si>
  <si>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</si>
  <si>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</si>
  <si>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</si>
  <si>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</si>
  <si>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</si>
  <si>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</si>
  <si>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</si>
  <si>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</si>
  <si>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</si>
  <si>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</si>
  <si>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</si>
  <si>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</si>
  <si>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</si>
  <si>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</si>
  <si>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</si>
  <si>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</si>
  <si>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</si>
  <si>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</si>
  <si>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</si>
  <si>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</si>
  <si>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</si>
  <si>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</si>
  <si>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</si>
  <si>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</si>
  <si>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</si>
  <si>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</si>
  <si>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</si>
  <si>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</si>
  <si>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</si>
  <si>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</si>
  <si>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</si>
  <si>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</si>
  <si>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</si>
  <si>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</si>
  <si>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</si>
  <si>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</si>
  <si>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</si>
  <si>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</si>
  <si>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</si>
  <si>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</si>
  <si>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</si>
  <si>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</si>
  <si>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</si>
  <si>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</si>
  <si>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</si>
  <si>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</si>
  <si>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</si>
  <si>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</si>
  <si>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</si>
  <si>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</si>
  <si>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</si>
  <si>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</si>
  <si>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</si>
  <si>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</si>
  <si>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</si>
  <si>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</si>
  <si>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</si>
  <si>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</si>
  <si>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</si>
  <si>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</si>
  <si>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</si>
  <si>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</si>
  <si>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</si>
  <si>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</si>
  <si>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</si>
  <si>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</si>
  <si>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</si>
  <si>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</si>
  <si>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</si>
  <si>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</si>
  <si>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</si>
  <si>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</si>
  <si>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</si>
  <si>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</si>
  <si>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</si>
  <si>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</si>
  <si>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</si>
  <si>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</si>
  <si>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</si>
  <si>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</si>
  <si>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</si>
  <si>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</si>
  <si>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</si>
  <si>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</si>
  <si>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</si>
  <si>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</si>
  <si>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</si>
  <si>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</si>
  <si>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</si>
  <si>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</si>
  <si>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</si>
  <si>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</si>
  <si>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</si>
  <si>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</si>
  <si>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</si>
  <si>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</si>
  <si>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</si>
  <si>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</si>
  <si>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</si>
  <si>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</si>
  <si>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</si>
  <si>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</si>
  <si>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</si>
  <si>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</si>
  <si>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</si>
  <si>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</si>
  <si>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</si>
  <si>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</si>
  <si>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</si>
  <si>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</si>
  <si>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</si>
  <si>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</si>
  <si>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</si>
  <si>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</si>
  <si>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</si>
  <si>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</si>
  <si>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</si>
  <si>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</si>
  <si>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</si>
  <si>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</si>
  <si>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</si>
  <si>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</si>
  <si>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</si>
  <si>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</si>
  <si>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</si>
  <si>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</si>
  <si>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</si>
  <si>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</si>
  <si>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</si>
  <si>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</si>
  <si>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</si>
  <si>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</si>
  <si>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</si>
  <si>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</si>
  <si>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</si>
  <si>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</si>
  <si>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</si>
  <si>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</si>
  <si>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</si>
  <si>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</si>
  <si>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</si>
  <si>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</si>
  <si>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</si>
  <si>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</si>
  <si>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</si>
  <si>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</si>
  <si>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</si>
  <si>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</si>
  <si>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</si>
  <si>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</si>
  <si>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</si>
  <si>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</si>
  <si>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</si>
  <si>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</si>
  <si>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</si>
  <si>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</si>
  <si>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</si>
  <si>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</si>
  <si>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</si>
  <si>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</si>
  <si>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</si>
  <si>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</si>
  <si>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</si>
  <si>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</si>
  <si>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</si>
  <si>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</si>
  <si>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</si>
  <si>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</si>
  <si>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</si>
  <si>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</si>
  <si>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</si>
  <si>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</si>
  <si>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</si>
  <si>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</si>
  <si>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</si>
  <si>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</si>
  <si>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</si>
  <si>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</si>
  <si>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</si>
  <si>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</si>
  <si>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</si>
  <si>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</si>
  <si>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</si>
  <si>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</si>
  <si>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</si>
  <si>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</si>
  <si>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</si>
  <si>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</si>
  <si>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</si>
  <si>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</si>
  <si>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</si>
  <si>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</si>
  <si>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</si>
  <si>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</si>
  <si>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</si>
  <si>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</si>
  <si>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</si>
  <si>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</si>
  <si>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</si>
  <si>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</si>
  <si>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</si>
  <si>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</si>
  <si>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</si>
  <si>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</si>
  <si>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</si>
  <si>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</si>
  <si>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</si>
  <si>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</si>
  <si>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</si>
  <si>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</si>
  <si>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</si>
  <si>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</si>
  <si>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</si>
  <si>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</si>
  <si>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</si>
  <si>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</si>
  <si>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</si>
  <si>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</si>
  <si>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</si>
  <si>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</si>
  <si>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</si>
  <si>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</si>
  <si>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</si>
  <si>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</si>
  <si>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</si>
  <si>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</si>
  <si>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</si>
  <si>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</si>
  <si>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</si>
  <si>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</si>
  <si>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</si>
  <si>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</si>
  <si>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</si>
  <si>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</si>
  <si>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</si>
  <si>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</si>
  <si>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</si>
  <si>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</si>
  <si>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</si>
  <si>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</si>
  <si>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</si>
  <si>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</si>
  <si>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</si>
  <si>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</si>
  <si>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</si>
  <si>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</si>
  <si>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</si>
  <si>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</si>
  <si>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</si>
  <si>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</si>
  <si>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</si>
  <si>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</si>
  <si>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</si>
  <si>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</si>
  <si>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</si>
  <si>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</si>
  <si>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</si>
  <si>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</si>
  <si>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</si>
  <si>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</si>
  <si>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</si>
  <si>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</si>
  <si>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</si>
  <si>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</si>
  <si>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</si>
  <si>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</si>
  <si>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</si>
  <si>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</si>
  <si>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</si>
  <si>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</si>
  <si>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</si>
  <si>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</si>
  <si>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</si>
  <si>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</si>
  <si>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</si>
  <si>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</si>
  <si>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</si>
  <si>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</si>
  <si>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</si>
  <si>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</si>
  <si>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</si>
  <si>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</si>
  <si>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</si>
  <si>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</si>
  <si>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</si>
  <si>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</si>
  <si>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</si>
  <si>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</si>
  <si>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</si>
  <si>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</si>
  <si>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</si>
  <si>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</si>
  <si>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</si>
  <si>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</si>
  <si>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</si>
  <si>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</si>
  <si>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</si>
  <si>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</si>
  <si>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</si>
  <si>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</si>
  <si>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</si>
  <si>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</si>
  <si>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</si>
  <si>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</si>
  <si>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</si>
  <si>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</si>
  <si>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</si>
  <si>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</si>
  <si>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</si>
  <si>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</si>
  <si>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</si>
  <si>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</si>
  <si>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</si>
  <si>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</si>
  <si>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</si>
  <si>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</si>
  <si>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</si>
  <si>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</si>
  <si>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</si>
  <si>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</si>
  <si>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</si>
  <si>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</si>
  <si>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</si>
  <si>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</si>
  <si>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</si>
  <si>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</si>
  <si>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</si>
  <si>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</si>
  <si>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</si>
  <si>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</si>
  <si>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</si>
  <si>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</si>
  <si>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</si>
  <si>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</si>
  <si>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</si>
  <si>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</si>
  <si>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</si>
  <si>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</si>
  <si>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</si>
  <si>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</si>
  <si>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</si>
  <si>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</si>
  <si>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</si>
  <si>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</si>
  <si>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</si>
  <si>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</si>
  <si>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</si>
  <si>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</si>
  <si>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</si>
  <si>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</si>
  <si>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</si>
  <si>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</si>
  <si>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</si>
  <si>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</si>
  <si>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</si>
  <si>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</si>
  <si>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</si>
  <si>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</si>
  <si>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</si>
  <si>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</si>
  <si>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</si>
  <si>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</si>
  <si>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</si>
  <si>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</si>
  <si>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</si>
  <si>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</si>
  <si>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</si>
  <si>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</si>
  <si>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</si>
  <si>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</si>
  <si>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</si>
  <si>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</si>
  <si>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</si>
  <si>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</si>
  <si>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</si>
  <si>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</si>
  <si>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</si>
  <si>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</si>
  <si>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</si>
  <si>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</si>
  <si>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</si>
  <si>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</si>
  <si>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</si>
  <si>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</si>
  <si>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</si>
  <si>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</si>
  <si>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</si>
  <si>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</si>
  <si>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</si>
  <si>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</si>
  <si>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</si>
  <si>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</si>
  <si>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</si>
  <si>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</si>
  <si>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</si>
  <si>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</si>
  <si>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</si>
  <si>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</si>
  <si>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</si>
  <si>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</si>
  <si>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</si>
  <si>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</si>
  <si>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</si>
  <si>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</si>
  <si>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</si>
  <si>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</si>
  <si>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</si>
  <si>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</si>
  <si>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</si>
  <si>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</si>
  <si>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</si>
  <si>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</si>
  <si>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</si>
  <si>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</si>
  <si>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</si>
  <si>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</si>
  <si>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</si>
  <si>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</si>
  <si>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</si>
  <si>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</si>
  <si>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</si>
  <si>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</si>
  <si>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</si>
  <si>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</si>
  <si>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</si>
  <si>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</si>
  <si>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</si>
  <si>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</si>
  <si>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</si>
  <si>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</si>
  <si>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</si>
  <si>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</si>
  <si>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</si>
  <si>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</si>
  <si>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</si>
  <si>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</si>
  <si>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</si>
  <si>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</si>
  <si>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</si>
  <si>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</si>
  <si>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</si>
  <si>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</si>
  <si>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</si>
  <si>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</si>
  <si>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</si>
  <si>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</si>
  <si>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</si>
  <si>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</si>
  <si>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</si>
  <si>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</si>
  <si>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</si>
  <si>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</si>
  <si>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</si>
  <si>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</si>
  <si>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</si>
  <si>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</si>
  <si>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</si>
  <si>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</si>
  <si>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</si>
  <si>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</si>
  <si>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</si>
  <si>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</si>
  <si>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</si>
  <si>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</si>
  <si>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</si>
  <si>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</si>
  <si>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</si>
  <si>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</si>
  <si>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</si>
  <si>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</si>
  <si>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</si>
  <si>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</si>
  <si>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</si>
  <si>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</si>
  <si>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</si>
  <si>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</si>
  <si>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</si>
  <si>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</si>
  <si>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</si>
  <si>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</si>
  <si>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</si>
  <si>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</si>
  <si>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</si>
  <si>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</si>
  <si>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</si>
  <si>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</si>
  <si>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</si>
  <si>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</si>
  <si>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</si>
  <si>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</si>
  <si>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</si>
  <si>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</si>
  <si>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</si>
  <si>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</si>
  <si>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</si>
  <si>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</si>
  <si>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</si>
  <si>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</si>
  <si>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</si>
  <si>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</si>
  <si>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</si>
  <si>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</si>
  <si>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</si>
  <si>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</si>
  <si>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</si>
  <si>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</si>
  <si>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</si>
  <si>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</si>
  <si>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</si>
  <si>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</si>
  <si>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</si>
  <si>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</si>
  <si>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</si>
  <si>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</si>
  <si>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</si>
  <si>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</si>
  <si>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</si>
  <si>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</si>
  <si>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</si>
  <si>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</si>
  <si>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</si>
  <si>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</si>
  <si>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</si>
  <si>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</si>
  <si>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</si>
  <si>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</si>
  <si>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</si>
  <si>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</si>
  <si>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</si>
  <si>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</si>
  <si>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</si>
  <si>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</si>
  <si>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</si>
  <si>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</si>
  <si>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</si>
  <si>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</si>
  <si>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</si>
  <si>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</si>
  <si>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</si>
  <si>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</si>
  <si>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</si>
  <si>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</si>
  <si>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</si>
  <si>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</si>
  <si>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</si>
  <si>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</si>
  <si>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</si>
  <si>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</si>
  <si>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</si>
  <si>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</si>
  <si>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</si>
  <si>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</si>
  <si>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</si>
  <si>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</si>
  <si>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</si>
  <si>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</si>
  <si>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</si>
  <si>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</si>
  <si>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</si>
  <si>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</si>
  <si>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</si>
  <si>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</si>
  <si>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</si>
  <si>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</si>
  <si>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</si>
  <si>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</si>
  <si>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</si>
  <si>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</si>
  <si>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</si>
  <si>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</si>
  <si>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</si>
  <si>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</si>
  <si>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</si>
  <si>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</si>
  <si>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</si>
  <si>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</si>
  <si>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</si>
  <si>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</si>
  <si>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</si>
  <si>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</si>
  <si>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</si>
  <si>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</si>
  <si>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</si>
  <si>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</si>
  <si>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</si>
  <si>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</si>
  <si>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</si>
  <si>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</si>
  <si>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</si>
  <si>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</si>
  <si>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</si>
  <si>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</si>
  <si>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</si>
  <si>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</si>
  <si>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</si>
  <si>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</si>
  <si>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</si>
  <si>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</si>
  <si>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</si>
  <si>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</si>
  <si>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</si>
  <si>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</si>
  <si>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</si>
  <si>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</si>
  <si>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</si>
  <si>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</si>
  <si>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</si>
  <si>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</si>
  <si>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</si>
  <si>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</si>
  <si>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</si>
  <si>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</si>
  <si>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</si>
  <si>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</si>
  <si>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</si>
  <si>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</si>
  <si>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</si>
  <si>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</si>
  <si>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</si>
  <si>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</si>
  <si>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</si>
  <si>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</si>
  <si>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</si>
  <si>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</si>
  <si>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</si>
  <si>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</si>
  <si>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</si>
  <si>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</si>
  <si>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</si>
  <si>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</si>
  <si>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</si>
  <si>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</si>
  <si>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</si>
  <si>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</si>
  <si>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</si>
  <si>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</si>
  <si>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</si>
  <si>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</si>
  <si>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</si>
  <si>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</si>
  <si>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</si>
  <si>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</si>
  <si>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</si>
  <si>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</si>
  <si>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</si>
  <si>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</si>
  <si>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</si>
  <si>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</si>
  <si>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</si>
  <si>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</si>
  <si>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</si>
  <si>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</si>
  <si>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</si>
  <si>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</si>
  <si>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</si>
  <si>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</si>
  <si>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</si>
  <si>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</si>
  <si>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</si>
  <si>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</si>
  <si>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</si>
  <si>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</si>
  <si>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</si>
  <si>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</si>
  <si>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</si>
  <si>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</si>
  <si>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</si>
  <si>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</si>
  <si>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</si>
  <si>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</si>
  <si>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</si>
  <si>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</si>
  <si>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</si>
  <si>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</si>
  <si>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</si>
  <si>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</si>
  <si>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</si>
  <si>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</si>
  <si>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</si>
  <si>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</si>
  <si>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</si>
  <si>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</si>
  <si>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</si>
  <si>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</si>
  <si>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</si>
  <si>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</si>
  <si>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</si>
  <si>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</si>
  <si>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</si>
  <si>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</si>
  <si>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</si>
  <si>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</si>
  <si>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</si>
  <si>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</si>
  <si>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</si>
  <si>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</si>
  <si>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</si>
  <si>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</si>
  <si>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</si>
  <si>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</si>
  <si>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</si>
  <si>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</si>
  <si>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</si>
  <si>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</si>
  <si>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</si>
  <si>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</si>
  <si>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</si>
  <si>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</si>
  <si>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</si>
  <si>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</si>
  <si>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</si>
  <si>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</si>
  <si>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</si>
  <si>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</si>
  <si>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</si>
  <si>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</si>
  <si>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</si>
  <si>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</si>
  <si>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</si>
  <si>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</si>
  <si>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</si>
  <si>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</si>
  <si>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</si>
  <si>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</si>
  <si>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</si>
  <si>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</si>
  <si>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</si>
  <si>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</si>
  <si>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</si>
  <si>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</si>
  <si>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</si>
  <si>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</si>
  <si>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</si>
  <si>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</si>
  <si>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</si>
  <si>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</si>
  <si>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</si>
  <si>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</si>
  <si>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</si>
  <si>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</si>
  <si>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</si>
  <si>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</si>
  <si>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</si>
  <si>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</si>
  <si>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</si>
  <si>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</si>
  <si>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</si>
  <si>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</si>
  <si>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</si>
  <si>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</si>
  <si>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</si>
  <si>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</si>
  <si>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</si>
  <si>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</si>
  <si>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</si>
  <si>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</si>
  <si>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</si>
  <si>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</si>
  <si>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</si>
  <si>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</si>
  <si>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</si>
  <si>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</si>
  <si>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</si>
  <si>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</si>
  <si>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</si>
  <si>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</si>
  <si>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</si>
  <si>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</si>
  <si>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</si>
  <si>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</si>
  <si>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</si>
  <si>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</si>
  <si>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</si>
  <si>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</si>
  <si>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</si>
  <si>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</si>
  <si>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</si>
  <si>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</si>
  <si>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</si>
  <si>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</si>
  <si>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</si>
  <si>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</si>
  <si>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</si>
  <si>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</si>
  <si>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</si>
  <si>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</si>
  <si>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</si>
  <si>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</si>
  <si>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</si>
  <si>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</si>
  <si>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</si>
  <si>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</si>
  <si>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</si>
  <si>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</si>
  <si>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</si>
  <si>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</si>
  <si>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</si>
  <si>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</si>
  <si>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</si>
  <si>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</si>
  <si>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</si>
  <si>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</si>
  <si>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</si>
  <si>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</si>
  <si>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</si>
  <si>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</si>
  <si>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</si>
  <si>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</si>
  <si>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</si>
  <si>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</si>
  <si>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</si>
  <si>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</si>
  <si>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</si>
  <si>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</si>
  <si>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</si>
  <si>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</si>
  <si>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</si>
  <si>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</si>
  <si>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</si>
  <si>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</si>
  <si>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</si>
  <si>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</si>
  <si>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</si>
  <si>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</si>
  <si>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</si>
  <si>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</si>
  <si>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</si>
  <si>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</si>
  <si>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</si>
  <si>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</si>
  <si>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</si>
  <si>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</si>
  <si>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</si>
  <si>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</si>
  <si>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</si>
  <si>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</si>
  <si>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</si>
  <si>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</si>
  <si>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</si>
  <si>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</si>
  <si>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</si>
  <si>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</si>
  <si>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</si>
  <si>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</si>
  <si>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</si>
  <si>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</si>
  <si>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</si>
  <si>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</si>
  <si>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</si>
  <si>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</si>
  <si>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</si>
  <si>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</si>
  <si>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</si>
  <si>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</si>
  <si>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</si>
  <si>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</si>
  <si>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</si>
  <si>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</si>
  <si>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</si>
  <si>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</si>
  <si>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</si>
  <si>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</si>
  <si>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</si>
  <si>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</si>
  <si>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</si>
  <si>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</si>
  <si>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</si>
  <si>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</si>
  <si>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</si>
  <si>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</si>
  <si>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</si>
  <si>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</si>
  <si>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</si>
  <si>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</si>
  <si>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</si>
  <si>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</si>
  <si>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</si>
  <si>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</si>
  <si>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</si>
  <si>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</si>
  <si>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</si>
  <si>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</si>
  <si>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</si>
  <si>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</si>
  <si>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</si>
  <si>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</si>
  <si>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</si>
  <si>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</si>
  <si>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</si>
  <si>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</si>
  <si>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</si>
  <si>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</si>
  <si>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</si>
  <si>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</si>
  <si>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</si>
  <si>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</si>
  <si>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</si>
  <si>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</si>
  <si>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</si>
  <si>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</si>
  <si>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</si>
  <si>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</si>
  <si>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</si>
  <si>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</si>
  <si>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</si>
  <si>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</si>
  <si>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</si>
  <si>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</si>
  <si>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</si>
  <si>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</si>
  <si>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</si>
  <si>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</si>
  <si>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</si>
  <si>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</si>
  <si>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</si>
  <si>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</si>
  <si>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</si>
  <si>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</si>
  <si>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</si>
  <si>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</si>
  <si>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</si>
  <si>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</si>
  <si>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</si>
  <si>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</si>
  <si>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</si>
  <si>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</si>
  <si>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</si>
  <si>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</si>
  <si>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</si>
  <si>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</si>
  <si>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</si>
  <si>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</si>
  <si>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</si>
  <si>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</si>
  <si>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</si>
  <si>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</si>
  <si>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</si>
  <si>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</si>
  <si>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</si>
  <si>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</si>
  <si>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</si>
  <si>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</si>
  <si>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</si>
  <si>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</si>
  <si>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</si>
  <si>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</si>
  <si>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</si>
  <si>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</si>
  <si>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</si>
  <si>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</si>
  <si>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</si>
  <si>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</si>
  <si>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</si>
  <si>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</si>
  <si>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</si>
  <si>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</si>
  <si>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</si>
  <si>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</si>
  <si>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</si>
  <si>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</si>
  <si>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</si>
  <si>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</si>
  <si>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</si>
  <si>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</si>
  <si>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</si>
  <si>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</si>
  <si>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</si>
  <si>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</si>
  <si>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</si>
  <si>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</si>
  <si>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</si>
  <si>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</si>
  <si>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</si>
  <si>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</si>
  <si>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</si>
  <si>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</si>
  <si>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</si>
  <si>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</si>
  <si>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</si>
  <si>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</si>
  <si>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</si>
  <si>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</si>
  <si>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</si>
  <si>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</si>
  <si>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</si>
  <si>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</si>
  <si>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</si>
  <si>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</si>
  <si>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</si>
  <si>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</si>
  <si>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</si>
  <si>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</si>
  <si>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</si>
  <si>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</si>
  <si>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</si>
  <si>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</si>
  <si>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</si>
  <si>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</si>
  <si>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</si>
  <si>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</si>
  <si>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</si>
  <si>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</si>
  <si>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</si>
  <si>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</si>
  <si>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</si>
  <si>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</si>
  <si>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</si>
  <si>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</si>
  <si>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</si>
  <si>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</si>
  <si>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</si>
  <si>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</si>
  <si>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</si>
  <si>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</si>
  <si>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</si>
  <si>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</si>
  <si>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</si>
  <si>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</si>
  <si>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</si>
  <si>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</si>
  <si>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</si>
  <si>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</si>
  <si>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</si>
  <si>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</si>
  <si>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</si>
  <si>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</si>
  <si>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</si>
  <si>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</si>
  <si>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</si>
  <si>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</si>
  <si>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</si>
  <si>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</si>
  <si>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</si>
  <si>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</si>
  <si>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</si>
  <si>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</si>
  <si>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</si>
  <si>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</si>
  <si>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</si>
  <si>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</si>
  <si>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</si>
  <si>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</si>
  <si>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</si>
  <si>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</si>
  <si>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</si>
  <si>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</si>
  <si>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</si>
  <si>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</si>
  <si>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</si>
  <si>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</si>
  <si>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</si>
  <si>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</si>
  <si>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</si>
  <si>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</si>
  <si>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</si>
  <si>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</si>
  <si>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</si>
  <si>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</si>
  <si>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</si>
  <si>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</si>
  <si>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</si>
  <si>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</si>
  <si>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</si>
  <si>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</si>
  <si>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</si>
  <si>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</si>
  <si>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</si>
  <si>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</si>
  <si>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</si>
  <si>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</si>
  <si>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</si>
  <si>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</si>
  <si>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</si>
  <si>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</si>
  <si>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</si>
  <si>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</si>
  <si>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</si>
  <si>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</si>
  <si>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</si>
  <si>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</si>
  <si>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</si>
  <si>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</si>
  <si>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</si>
  <si>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</si>
  <si>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</si>
  <si>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</si>
  <si>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</si>
  <si>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</si>
  <si>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</si>
  <si>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</si>
  <si>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</si>
  <si>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</si>
  <si>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</si>
  <si>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</si>
  <si>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</si>
  <si>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</si>
  <si>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</si>
  <si>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</si>
  <si>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</si>
  <si>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</si>
  <si>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</si>
  <si>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</si>
  <si>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</si>
  <si>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</si>
  <si>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</si>
  <si>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</si>
  <si>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</si>
  <si>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</si>
  <si>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</si>
  <si>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</si>
  <si>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</si>
  <si>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</si>
  <si>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</si>
  <si>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</si>
  <si>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</si>
  <si>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</si>
  <si>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</si>
  <si>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</si>
  <si>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</si>
  <si>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</si>
  <si>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</si>
  <si>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</si>
  <si>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</si>
  <si>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</si>
  <si>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</si>
  <si>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</si>
  <si>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</si>
  <si>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</si>
  <si>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</si>
  <si>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</si>
  <si>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</si>
  <si>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</si>
  <si>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</si>
  <si>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</si>
  <si>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</si>
  <si>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</si>
  <si>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</si>
  <si>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</si>
  <si>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</si>
  <si>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</si>
  <si>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</si>
  <si>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</si>
  <si>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</si>
  <si>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</si>
  <si>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</si>
  <si>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</si>
  <si>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</si>
  <si>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</si>
  <si>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</si>
  <si>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</si>
  <si>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</si>
  <si>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</si>
  <si>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</si>
  <si>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</si>
  <si>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</si>
  <si>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</si>
  <si>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</si>
  <si>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</si>
  <si>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</si>
  <si>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</si>
  <si>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</si>
  <si>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</si>
  <si>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</si>
  <si>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</si>
  <si>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</si>
  <si>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</si>
  <si>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</si>
  <si>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</si>
  <si>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</si>
  <si>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</si>
  <si>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</si>
  <si>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</si>
  <si>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</si>
  <si>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</si>
  <si>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</si>
  <si>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</si>
  <si>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</si>
  <si>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</si>
  <si>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</si>
  <si>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</si>
  <si>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</si>
  <si>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</si>
  <si>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</si>
  <si>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</si>
  <si>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</si>
  <si>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</si>
  <si>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</si>
  <si>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</si>
  <si>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</si>
  <si>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</si>
  <si>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</si>
  <si>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</si>
  <si>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</si>
  <si>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</si>
  <si>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</si>
  <si>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</si>
  <si>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</si>
  <si>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</si>
  <si>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</si>
  <si>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</si>
  <si>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</si>
  <si>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</si>
  <si>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</si>
  <si>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</si>
  <si>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</si>
  <si>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</si>
  <si>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</si>
  <si>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</si>
  <si>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</si>
  <si>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</si>
  <si>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</si>
  <si>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</si>
  <si>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</si>
  <si>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</si>
  <si>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</si>
  <si>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</si>
  <si>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</si>
  <si>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</si>
  <si>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</si>
  <si>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</si>
  <si>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</si>
  <si>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</si>
  <si>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</si>
  <si>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</si>
  <si>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</si>
  <si>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</si>
  <si>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</si>
  <si>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</si>
  <si>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</si>
  <si>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</si>
  <si>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</si>
  <si>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</si>
  <si>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</si>
  <si>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</si>
  <si>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</si>
  <si>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</si>
  <si>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</si>
  <si>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</si>
  <si>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</si>
  <si>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</si>
  <si>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</si>
  <si>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</si>
  <si>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</si>
  <si>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</si>
  <si>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</si>
  <si>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</si>
  <si>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</si>
  <si>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</si>
  <si>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</si>
  <si>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</si>
  <si>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</si>
  <si>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</si>
  <si>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</si>
  <si>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</si>
  <si>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</si>
  <si>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</si>
  <si>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</si>
  <si>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</si>
  <si>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</si>
  <si>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</si>
  <si>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</si>
  <si>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</si>
  <si>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</si>
  <si>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</si>
  <si>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</si>
  <si>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</si>
  <si>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</si>
  <si>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</si>
  <si>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</si>
  <si>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</si>
  <si>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</si>
  <si>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</si>
  <si>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</si>
  <si>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</si>
  <si>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</si>
  <si>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</si>
  <si>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</si>
  <si>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</si>
  <si>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</si>
  <si>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</si>
  <si>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</si>
  <si>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</si>
  <si>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</si>
  <si>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</si>
  <si>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</si>
  <si>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</si>
  <si>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</si>
  <si>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</si>
  <si>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</si>
  <si>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</si>
  <si>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</si>
  <si>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</si>
  <si>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</si>
  <si>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</si>
  <si>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</si>
  <si>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</si>
  <si>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</si>
  <si>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</si>
  <si>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</si>
  <si>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</si>
  <si>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</si>
  <si>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</si>
  <si>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</si>
  <si>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</si>
  <si>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</si>
  <si>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</si>
  <si>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</si>
  <si>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</si>
  <si>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</si>
  <si>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</si>
  <si>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</si>
  <si>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</si>
  <si>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</si>
  <si>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</si>
  <si>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</si>
  <si>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</si>
  <si>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</si>
  <si>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</si>
  <si>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</si>
  <si>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</si>
  <si>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</si>
  <si>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</si>
  <si>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</si>
  <si>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</si>
  <si>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</si>
  <si>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</si>
  <si>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</si>
  <si>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</si>
  <si>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</si>
  <si>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</si>
  <si>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</si>
  <si>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</si>
  <si>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</si>
  <si>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</si>
  <si>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</si>
  <si>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</si>
  <si>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</si>
  <si>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</si>
  <si>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</si>
  <si>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</si>
  <si>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</si>
  <si>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</si>
  <si>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</si>
  <si>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</si>
  <si>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</si>
  <si>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</si>
  <si>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</si>
  <si>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</si>
  <si>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</si>
  <si>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</si>
  <si>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</si>
  <si>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</si>
  <si>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</si>
  <si>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</si>
  <si>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</si>
  <si>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</si>
  <si>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</si>
  <si>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</si>
  <si>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</si>
  <si>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</si>
  <si>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</si>
  <si>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</si>
  <si>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</si>
  <si>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</si>
  <si>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</si>
  <si>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</si>
  <si>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</si>
  <si>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</si>
  <si>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</si>
  <si>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</si>
  <si>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</si>
  <si>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</si>
  <si>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</si>
  <si>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</si>
  <si>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</si>
  <si>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</si>
  <si>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</si>
  <si>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</si>
  <si>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</si>
  <si>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</si>
  <si>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</si>
  <si>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</si>
  <si>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</si>
  <si>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</si>
  <si>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</si>
  <si>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</si>
  <si>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</si>
  <si>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</si>
  <si>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</si>
  <si>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</si>
  <si>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</si>
  <si>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</si>
  <si>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</si>
  <si>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</si>
  <si>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</si>
  <si>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</si>
  <si>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</si>
  <si>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</si>
  <si>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</si>
  <si>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</si>
  <si>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</si>
  <si>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</si>
  <si>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</si>
  <si>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</si>
  <si>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</si>
  <si>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</si>
  <si>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</si>
  <si>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</si>
  <si>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</si>
  <si>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</si>
  <si>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</si>
  <si>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</si>
  <si>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</si>
  <si>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</si>
  <si>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</si>
  <si>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</si>
  <si>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</si>
  <si>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</si>
  <si>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</si>
  <si>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</si>
  <si>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</si>
  <si>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</si>
  <si>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</si>
  <si>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</si>
  <si>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</si>
  <si>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</si>
  <si>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</si>
  <si>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</si>
  <si>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</si>
  <si>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</si>
  <si>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</si>
  <si>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</si>
  <si>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</si>
  <si>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</si>
  <si>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</si>
  <si>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</si>
  <si>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</si>
  <si>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</si>
  <si>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</si>
  <si>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</si>
  <si>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</si>
  <si>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</si>
  <si>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</si>
  <si>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</si>
  <si>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</si>
  <si>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</si>
  <si>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</si>
  <si>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</si>
  <si>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</si>
  <si>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</si>
  <si>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</si>
  <si>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</si>
  <si>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</si>
  <si>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</si>
  <si>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</si>
  <si>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</si>
  <si>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</si>
  <si>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</si>
  <si>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</si>
  <si>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</si>
  <si>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</si>
  <si>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</si>
  <si>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</si>
  <si>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</si>
  <si>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</si>
  <si>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</si>
  <si>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</si>
  <si>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</si>
  <si>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</si>
  <si>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</si>
  <si>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</si>
  <si>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</si>
  <si>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</si>
  <si>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</si>
  <si>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</si>
  <si>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</si>
  <si>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</si>
  <si>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</si>
  <si>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</si>
  <si>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</si>
  <si>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</si>
  <si>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</si>
  <si>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</si>
  <si>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</si>
  <si>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</si>
  <si>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</si>
  <si>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</si>
  <si>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</si>
  <si>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</si>
  <si>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</si>
  <si>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</si>
  <si>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</si>
  <si>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</si>
  <si>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</si>
  <si>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</si>
  <si>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</si>
  <si>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</si>
  <si>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</si>
  <si>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</si>
  <si>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</si>
  <si>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</si>
  <si>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</si>
  <si>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</si>
  <si>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</si>
  <si>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</si>
  <si>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</si>
  <si>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</si>
  <si>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</si>
  <si>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</si>
  <si>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</si>
  <si>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</si>
  <si>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</si>
  <si>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</si>
  <si>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</si>
  <si>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</si>
  <si>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</si>
  <si>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</si>
  <si>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</si>
  <si>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</si>
  <si>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</si>
  <si>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</si>
  <si>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</si>
  <si>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</si>
  <si>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</si>
  <si>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</si>
  <si>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</si>
  <si>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</si>
  <si>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</si>
  <si>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</si>
  <si>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</si>
  <si>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</si>
  <si>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</si>
  <si>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</si>
  <si>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</si>
  <si>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</si>
  <si>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</si>
  <si>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</si>
  <si>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</si>
  <si>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</si>
  <si>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</si>
  <si>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</si>
  <si>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</si>
  <si>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</si>
  <si>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</si>
  <si>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</si>
  <si>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</si>
  <si>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</si>
  <si>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</si>
  <si>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</si>
  <si>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</si>
  <si>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</si>
  <si>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</si>
  <si>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</si>
  <si>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</si>
  <si>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</si>
  <si>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</si>
  <si>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</si>
  <si>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</si>
  <si>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</si>
  <si>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</si>
  <si>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</si>
  <si>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</si>
  <si>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</si>
  <si>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</si>
  <si>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</si>
  <si>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</si>
  <si>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</si>
  <si>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</si>
  <si>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</si>
  <si>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</si>
  <si>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</si>
  <si>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</si>
  <si>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</si>
  <si>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</si>
  <si>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</si>
  <si>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</si>
  <si>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</si>
  <si>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</si>
  <si>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</si>
  <si>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</si>
  <si>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</si>
  <si>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</si>
  <si>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</si>
  <si>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</si>
  <si>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</si>
  <si>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</si>
  <si>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</si>
  <si>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</si>
  <si>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</si>
  <si>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</si>
  <si>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</si>
  <si>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</si>
  <si>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</si>
  <si>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</si>
  <si>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</si>
  <si>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</si>
  <si>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</si>
  <si>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</si>
  <si>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</si>
  <si>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</si>
  <si>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</si>
  <si>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</si>
  <si>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</si>
  <si>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</si>
  <si>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</si>
  <si>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</si>
  <si>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</si>
  <si>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</si>
  <si>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</si>
  <si>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</si>
  <si>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</si>
  <si>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</si>
  <si>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</si>
  <si>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</si>
  <si>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</si>
  <si>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</si>
  <si>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</si>
  <si>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</si>
  <si>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</si>
  <si>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</si>
  <si>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</si>
  <si>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</si>
  <si>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</si>
  <si>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</si>
  <si>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</si>
  <si>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</si>
  <si>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</si>
  <si>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</si>
  <si>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</si>
  <si>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</si>
  <si>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</si>
  <si>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</si>
  <si>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</si>
  <si>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</si>
  <si>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</si>
  <si>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</si>
  <si>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</si>
  <si>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</si>
  <si>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</si>
  <si>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</si>
  <si>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</si>
  <si>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</si>
  <si>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</si>
  <si>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</si>
  <si>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</si>
  <si>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</si>
  <si>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</si>
  <si>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</si>
  <si>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</si>
  <si>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</si>
  <si>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</si>
  <si>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</si>
  <si>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</si>
  <si>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</si>
  <si>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</si>
  <si>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</si>
  <si>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</si>
  <si>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</si>
  <si>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</si>
  <si>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</si>
  <si>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</si>
  <si>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</si>
  <si>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</si>
  <si>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</si>
  <si>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</si>
  <si>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</si>
  <si>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</si>
  <si>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</si>
  <si>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</si>
  <si>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</si>
  <si>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</si>
  <si>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</si>
  <si>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</si>
  <si>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</si>
  <si>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</si>
  <si>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</si>
  <si>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</si>
  <si>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</si>
  <si>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</si>
  <si>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</si>
  <si>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</si>
  <si>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</si>
  <si>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</si>
  <si>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</si>
  <si>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</si>
  <si>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</si>
  <si>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</si>
  <si>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</si>
  <si>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</si>
  <si>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</si>
  <si>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</si>
  <si>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</si>
  <si>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</si>
  <si>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</si>
  <si>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</si>
  <si>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</si>
  <si>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</si>
  <si>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</si>
  <si>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</si>
  <si>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</si>
  <si>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</si>
  <si>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</si>
  <si>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</si>
  <si>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</si>
  <si>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</si>
  <si>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</si>
  <si>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</si>
  <si>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</si>
  <si>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</si>
  <si>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</si>
  <si>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</si>
  <si>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</si>
  <si>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</si>
  <si>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</si>
  <si>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</si>
  <si>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</si>
  <si>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</si>
  <si>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</si>
  <si>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</si>
  <si>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</si>
  <si>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</si>
  <si>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</si>
  <si>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</si>
  <si>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</si>
  <si>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</si>
  <si>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</si>
  <si>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</si>
  <si>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</si>
  <si>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</si>
  <si>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</si>
  <si>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</si>
  <si>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</si>
  <si>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</si>
  <si>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</si>
  <si>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</si>
  <si>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</si>
  <si>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</si>
  <si>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</si>
  <si>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</si>
  <si>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</si>
  <si>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</si>
  <si>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</si>
  <si>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</si>
  <si>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</si>
  <si>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</si>
  <si>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</si>
  <si>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</si>
  <si>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</si>
  <si>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</si>
  <si>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</si>
  <si>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</si>
  <si>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</si>
  <si>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</si>
  <si>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</si>
  <si>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</si>
  <si>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</si>
  <si>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</si>
  <si>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</si>
  <si>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</si>
  <si>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</si>
  <si>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</si>
  <si>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</si>
  <si>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</si>
  <si>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</si>
  <si>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</si>
  <si>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</si>
  <si>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</si>
  <si>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</si>
  <si>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</si>
  <si>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</si>
  <si>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</si>
  <si>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</si>
  <si>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</si>
  <si>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</si>
  <si>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</si>
  <si>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</si>
  <si>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</si>
  <si>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</si>
  <si>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</si>
  <si>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</si>
  <si>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</si>
  <si>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</si>
  <si>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</si>
  <si>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</si>
  <si>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</si>
  <si>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</si>
  <si>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</si>
  <si>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</si>
  <si>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</si>
  <si>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</si>
  <si>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</si>
  <si>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</si>
  <si>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</si>
  <si>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</si>
  <si>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</si>
  <si>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</si>
  <si>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</si>
  <si>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</si>
  <si>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</si>
  <si>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</si>
  <si>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</si>
  <si>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</si>
  <si>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</si>
  <si>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</si>
  <si>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</si>
  <si>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</si>
  <si>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</si>
  <si>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</si>
  <si>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</si>
  <si>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</si>
  <si>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</si>
  <si>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</si>
  <si>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</si>
  <si>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</si>
  <si>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</si>
  <si>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</si>
  <si>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</si>
  <si>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</si>
  <si>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</si>
  <si>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</si>
  <si>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</si>
  <si>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</si>
  <si>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</si>
  <si>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</si>
  <si>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</si>
  <si>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</si>
  <si>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</si>
  <si>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</si>
  <si>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</si>
  <si>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</si>
  <si>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</si>
  <si>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Razdoblje:2023-12</t>
  </si>
  <si>
    <t>Razina: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</si>
</sst>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10842492.829999998</v>
      </c>
      <c r="D2" s="6">
        <f>'PR-RAS'!E6</f>
        <v>11037874.48</v>
      </c>
      <c r="E2" s="6">
        <v>0</v>
      </c>
      <c r="F2" s="6">
        <v>0</v>
      </c>
      <c r="G2" s="7">
        <f t="shared" ref="G2:G65" si="0">(B2/1000)*(C2*1+D2*2)</f>
        <v>32918.24179</v>
      </c>
      <c r="H2" s="7">
        <f t="shared" ref="H2:H65" si="1">ABS(C2-ROUND(C2,0))+ABS(D2-ROUND(D2,0))</f>
        <v>0.65000000223517418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889581.36</v>
      </c>
      <c r="D46" s="1">
        <f>'PR-RAS'!E50</f>
        <v>357716.99</v>
      </c>
      <c r="E46" s="1">
        <v>0</v>
      </c>
      <c r="F46" s="1">
        <v>0</v>
      </c>
      <c r="G46" s="2">
        <f t="shared" si="0"/>
        <v>72225.690299999987</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889581.36</v>
      </c>
      <c r="D50" s="1">
        <f>'PR-RAS'!E54</f>
        <v>357716.99</v>
      </c>
      <c r="E50" s="1">
        <v>0</v>
      </c>
      <c r="F50" s="1">
        <v>0</v>
      </c>
      <c r="G50" s="2">
        <f t="shared" si="0"/>
        <v>78645.751659999994</v>
      </c>
      <c r="H50" s="2">
        <f t="shared" si="1"/>
        <v>0.36999999999534339</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889581.36</v>
      </c>
      <c r="D54" s="1">
        <f>'PR-RAS'!E58</f>
        <v>357716.99</v>
      </c>
      <c r="E54" s="1">
        <v>0</v>
      </c>
      <c r="F54" s="1">
        <v>0</v>
      </c>
      <c r="G54" s="2">
        <f t="shared" si="0"/>
        <v>85065.813019999987</v>
      </c>
      <c r="H54" s="2">
        <f t="shared" si="1"/>
        <v>0.36999999999534339</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66.73</v>
      </c>
      <c r="D78" s="1">
        <f>'PR-RAS'!E82</f>
        <v>0</v>
      </c>
      <c r="E78" s="1">
        <v>0</v>
      </c>
      <c r="F78" s="1">
        <v>0</v>
      </c>
      <c r="G78" s="2">
        <f t="shared" si="2"/>
        <v>5.1382099999999999</v>
      </c>
      <c r="H78" s="2">
        <f t="shared" si="3"/>
        <v>0.26999999999999602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66.73</v>
      </c>
      <c r="D79" s="1">
        <f>'PR-RAS'!E83</f>
        <v>0</v>
      </c>
      <c r="E79" s="1">
        <v>0</v>
      </c>
      <c r="F79" s="1">
        <v>0</v>
      </c>
      <c r="G79" s="2">
        <f t="shared" si="2"/>
        <v>5.2049400000000006</v>
      </c>
      <c r="H79" s="2">
        <f t="shared" si="3"/>
        <v>0.26999999999999602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66.73</v>
      </c>
      <c r="D83" s="1">
        <f>'PR-RAS'!E87</f>
        <v>0</v>
      </c>
      <c r="E83" s="1">
        <v>0</v>
      </c>
      <c r="F83" s="1">
        <v>0</v>
      </c>
      <c r="G83" s="2">
        <f t="shared" si="2"/>
        <v>5.4718600000000004</v>
      </c>
      <c r="H83" s="2">
        <f t="shared" si="3"/>
        <v>0.26999999999999602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495415.76999999996</v>
      </c>
      <c r="D120" s="1">
        <f>'PR-RAS'!E124</f>
        <v>109974.73000000001</v>
      </c>
      <c r="E120" s="1">
        <v>0</v>
      </c>
      <c r="F120" s="1">
        <v>0</v>
      </c>
      <c r="G120" s="2">
        <f t="shared" si="2"/>
        <v>85128.462369999994</v>
      </c>
      <c r="H120" s="2">
        <f t="shared" si="3"/>
        <v>0.50000000002910383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495415.76999999996</v>
      </c>
      <c r="D121" s="1">
        <f>'PR-RAS'!E125</f>
        <v>109974.73000000001</v>
      </c>
      <c r="E121" s="1">
        <v>0</v>
      </c>
      <c r="F121" s="1">
        <v>0</v>
      </c>
      <c r="G121" s="2">
        <f t="shared" si="2"/>
        <v>85843.82759999999</v>
      </c>
      <c r="H121" s="2">
        <f t="shared" si="3"/>
        <v>0.50000000002910383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6376.67</v>
      </c>
      <c r="D122" s="1">
        <f>'PR-RAS'!E126</f>
        <v>7613.63</v>
      </c>
      <c r="E122" s="1">
        <v>0</v>
      </c>
      <c r="F122" s="1">
        <v>0</v>
      </c>
      <c r="G122" s="2">
        <f t="shared" si="2"/>
        <v>2614.0755300000001</v>
      </c>
      <c r="H122" s="2">
        <f t="shared" si="3"/>
        <v>0.6999999999998181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489039.1</v>
      </c>
      <c r="D123" s="1">
        <f>'PR-RAS'!E127</f>
        <v>102361.1</v>
      </c>
      <c r="E123" s="1">
        <v>0</v>
      </c>
      <c r="F123" s="1">
        <v>0</v>
      </c>
      <c r="G123" s="2">
        <f t="shared" si="2"/>
        <v>84638.878600000011</v>
      </c>
      <c r="H123" s="2">
        <f t="shared" si="3"/>
        <v>0.1999999999825377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9457428.9699999988</v>
      </c>
      <c r="D129" s="1">
        <f>'PR-RAS'!E133</f>
        <v>10570142.949999999</v>
      </c>
      <c r="E129" s="1">
        <v>0</v>
      </c>
      <c r="F129" s="1">
        <v>0</v>
      </c>
      <c r="G129" s="2">
        <f t="shared" si="2"/>
        <v>3916507.5033599995</v>
      </c>
      <c r="H129" s="2">
        <f t="shared" si="3"/>
        <v>8.0000001937150955E-2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9457428.9699999988</v>
      </c>
      <c r="D130" s="1">
        <f>'PR-RAS'!E134</f>
        <v>10570142.949999999</v>
      </c>
      <c r="E130" s="1">
        <v>0</v>
      </c>
      <c r="F130" s="1">
        <v>0</v>
      </c>
      <c r="G130" s="2">
        <f t="shared" ref="G130:G193" si="4">(B130/1000)*(C130*1+D130*2)</f>
        <v>3947105.2182299998</v>
      </c>
      <c r="H130" s="2">
        <f t="shared" ref="H130:H193" si="5">ABS(C130-ROUND(C130,0))+ABS(D130-ROUND(D130,0))</f>
        <v>8.0000001937150955E-2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9150717.5999999996</v>
      </c>
      <c r="D131" s="1">
        <f>'PR-RAS'!E135</f>
        <v>10051116.5</v>
      </c>
      <c r="E131" s="1">
        <v>0</v>
      </c>
      <c r="F131" s="1">
        <v>0</v>
      </c>
      <c r="G131" s="2">
        <f t="shared" si="4"/>
        <v>3802883.5780000002</v>
      </c>
      <c r="H131" s="2">
        <f t="shared" si="5"/>
        <v>0.90000000037252903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306711.37</v>
      </c>
      <c r="D132" s="1">
        <f>'PR-RAS'!E136</f>
        <v>519026.45</v>
      </c>
      <c r="E132" s="1">
        <v>0</v>
      </c>
      <c r="F132" s="1">
        <v>0</v>
      </c>
      <c r="G132" s="2">
        <f t="shared" si="4"/>
        <v>176164.11937</v>
      </c>
      <c r="H132" s="2">
        <f t="shared" si="5"/>
        <v>0.82000000000698492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39.81</v>
      </c>
      <c r="E135" s="1">
        <v>0</v>
      </c>
      <c r="F135" s="1">
        <v>0</v>
      </c>
      <c r="G135" s="2">
        <f t="shared" si="4"/>
        <v>10.669080000000001</v>
      </c>
      <c r="H135" s="2">
        <f t="shared" si="5"/>
        <v>0.18999999999999773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39.81</v>
      </c>
      <c r="E146" s="1">
        <v>0</v>
      </c>
      <c r="F146" s="1">
        <v>0</v>
      </c>
      <c r="G146" s="2">
        <f t="shared" si="4"/>
        <v>11.5449</v>
      </c>
      <c r="H146" s="2">
        <f t="shared" si="5"/>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9935840.5500000007</v>
      </c>
      <c r="D147" s="1">
        <f>'PR-RAS'!E151</f>
        <v>10129934.799999999</v>
      </c>
      <c r="E147" s="1">
        <v>0</v>
      </c>
      <c r="F147" s="1">
        <v>0</v>
      </c>
      <c r="G147" s="2">
        <f t="shared" si="4"/>
        <v>4408573.6818999993</v>
      </c>
      <c r="H147" s="2">
        <f t="shared" si="5"/>
        <v>0.65000000037252903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7965279.9900000002</v>
      </c>
      <c r="D148" s="1">
        <f>'PR-RAS'!E152</f>
        <v>8540934.7400000002</v>
      </c>
      <c r="E148" s="1">
        <v>0</v>
      </c>
      <c r="F148" s="1">
        <v>0</v>
      </c>
      <c r="G148" s="2">
        <f t="shared" si="4"/>
        <v>3681930.9720899998</v>
      </c>
      <c r="H148" s="2">
        <f t="shared" si="5"/>
        <v>0.26999999955296516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6673155.7400000002</v>
      </c>
      <c r="D149" s="1">
        <f>'PR-RAS'!E153</f>
        <v>7077755.8399999999</v>
      </c>
      <c r="E149" s="1">
        <v>0</v>
      </c>
      <c r="F149" s="1">
        <v>0</v>
      </c>
      <c r="G149" s="2">
        <f t="shared" si="4"/>
        <v>3082642.7781600002</v>
      </c>
      <c r="H149" s="2">
        <f t="shared" si="5"/>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6646721.79</v>
      </c>
      <c r="D150" s="1">
        <f>'PR-RAS'!E154</f>
        <v>7054804.0499999998</v>
      </c>
      <c r="E150" s="1">
        <v>0</v>
      </c>
      <c r="F150" s="1">
        <v>0</v>
      </c>
      <c r="G150" s="2">
        <f t="shared" si="4"/>
        <v>3092693.1536099999</v>
      </c>
      <c r="H150" s="2">
        <f t="shared" si="5"/>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26433.95</v>
      </c>
      <c r="D152" s="1">
        <f>'PR-RAS'!E156</f>
        <v>22951.79</v>
      </c>
      <c r="E152" s="1">
        <v>0</v>
      </c>
      <c r="F152" s="1">
        <v>0</v>
      </c>
      <c r="G152" s="2">
        <f t="shared" si="4"/>
        <v>10922.96703</v>
      </c>
      <c r="H152" s="2">
        <f t="shared" si="5"/>
        <v>0.25999999999839929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213091.02</v>
      </c>
      <c r="D154" s="1">
        <f>'PR-RAS'!E158</f>
        <v>310158.58</v>
      </c>
      <c r="E154" s="1">
        <v>0</v>
      </c>
      <c r="F154" s="1">
        <v>0</v>
      </c>
      <c r="G154" s="2">
        <f t="shared" si="4"/>
        <v>127511.45154000001</v>
      </c>
      <c r="H154" s="2">
        <f t="shared" si="5"/>
        <v>0.43999999997322448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1079033.23</v>
      </c>
      <c r="D155" s="1">
        <f>'PR-RAS'!E159</f>
        <v>1153020.32</v>
      </c>
      <c r="E155" s="1">
        <v>0</v>
      </c>
      <c r="F155" s="1">
        <v>0</v>
      </c>
      <c r="G155" s="2">
        <f t="shared" si="4"/>
        <v>521301.37598000001</v>
      </c>
      <c r="H155" s="2">
        <f t="shared" si="5"/>
        <v>0.55000000004656613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1079033.23</v>
      </c>
      <c r="D157" s="1">
        <f>'PR-RAS'!E161</f>
        <v>1153020.32</v>
      </c>
      <c r="E157" s="1">
        <v>0</v>
      </c>
      <c r="F157" s="1">
        <v>0</v>
      </c>
      <c r="G157" s="2">
        <f t="shared" si="4"/>
        <v>528071.52372000006</v>
      </c>
      <c r="H157" s="2">
        <f t="shared" si="5"/>
        <v>0.55000000004656613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1965915.3099999996</v>
      </c>
      <c r="D159" s="1">
        <f>'PR-RAS'!E163</f>
        <v>1576120.5499999998</v>
      </c>
      <c r="E159" s="1">
        <v>0</v>
      </c>
      <c r="F159" s="1">
        <v>0</v>
      </c>
      <c r="G159" s="2">
        <f t="shared" si="4"/>
        <v>808668.71277999983</v>
      </c>
      <c r="H159" s="2">
        <f t="shared" si="5"/>
        <v>0.75999999977648258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359027.25</v>
      </c>
      <c r="D160" s="1">
        <f>'PR-RAS'!E164</f>
        <v>324774.42999999993</v>
      </c>
      <c r="E160" s="1">
        <v>0</v>
      </c>
      <c r="F160" s="1">
        <v>0</v>
      </c>
      <c r="G160" s="2">
        <f t="shared" si="4"/>
        <v>160363.60148999997</v>
      </c>
      <c r="H160" s="2">
        <f t="shared" si="5"/>
        <v>0.67999999993480742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170476.11</v>
      </c>
      <c r="D161" s="1">
        <f>'PR-RAS'!E165</f>
        <v>127017.97</v>
      </c>
      <c r="E161" s="1">
        <v>0</v>
      </c>
      <c r="F161" s="1">
        <v>0</v>
      </c>
      <c r="G161" s="2">
        <f t="shared" si="4"/>
        <v>67921.928</v>
      </c>
      <c r="H161" s="2">
        <f t="shared" si="5"/>
        <v>0.13999999998486601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172701.95</v>
      </c>
      <c r="D162" s="1">
        <f>'PR-RAS'!E166</f>
        <v>172650.74</v>
      </c>
      <c r="E162" s="1">
        <v>0</v>
      </c>
      <c r="F162" s="1">
        <v>0</v>
      </c>
      <c r="G162" s="2">
        <f t="shared" si="4"/>
        <v>83398.552230000001</v>
      </c>
      <c r="H162" s="2">
        <f t="shared" si="5"/>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15849.19</v>
      </c>
      <c r="D163" s="1">
        <f>'PR-RAS'!E167</f>
        <v>25105.72</v>
      </c>
      <c r="E163" s="1">
        <v>0</v>
      </c>
      <c r="F163" s="1">
        <v>0</v>
      </c>
      <c r="G163" s="2">
        <f t="shared" si="4"/>
        <v>10701.82206</v>
      </c>
      <c r="H163" s="2">
        <f t="shared" si="5"/>
        <v>0.46999999999934516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222394.88</v>
      </c>
      <c r="D165" s="1">
        <f>'PR-RAS'!E169</f>
        <v>226275.01</v>
      </c>
      <c r="E165" s="1">
        <v>0</v>
      </c>
      <c r="F165" s="1">
        <v>0</v>
      </c>
      <c r="G165" s="2">
        <f t="shared" si="4"/>
        <v>110690.9636</v>
      </c>
      <c r="H165" s="2">
        <f t="shared" si="5"/>
        <v>0.13000000000465661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52287.72</v>
      </c>
      <c r="D166" s="1">
        <f>'PR-RAS'!E170</f>
        <v>71913.13</v>
      </c>
      <c r="E166" s="1">
        <v>0</v>
      </c>
      <c r="F166" s="1">
        <v>0</v>
      </c>
      <c r="G166" s="2">
        <f t="shared" si="4"/>
        <v>32358.806700000005</v>
      </c>
      <c r="H166" s="2">
        <f t="shared" si="5"/>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153035.75</v>
      </c>
      <c r="D168" s="1">
        <f>'PR-RAS'!E172</f>
        <v>136159.25</v>
      </c>
      <c r="E168" s="1">
        <v>0</v>
      </c>
      <c r="F168" s="1">
        <v>0</v>
      </c>
      <c r="G168" s="2">
        <f t="shared" si="4"/>
        <v>71034.159750000006</v>
      </c>
      <c r="H168" s="2">
        <f t="shared" si="5"/>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760.06</v>
      </c>
      <c r="D169" s="1">
        <f>'PR-RAS'!E173</f>
        <v>375.22</v>
      </c>
      <c r="E169" s="1">
        <v>0</v>
      </c>
      <c r="F169" s="1">
        <v>0</v>
      </c>
      <c r="G169" s="2">
        <f t="shared" si="4"/>
        <v>253.76400000000001</v>
      </c>
      <c r="H169" s="2">
        <f t="shared" si="5"/>
        <v>0.27999999999997272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13457.81</v>
      </c>
      <c r="D170" s="1">
        <f>'PR-RAS'!E174</f>
        <v>15128.41</v>
      </c>
      <c r="E170" s="1">
        <v>0</v>
      </c>
      <c r="F170" s="1">
        <v>0</v>
      </c>
      <c r="G170" s="2">
        <f t="shared" si="4"/>
        <v>7387.7724699999999</v>
      </c>
      <c r="H170" s="2">
        <f t="shared" si="5"/>
        <v>0.6000000000003638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2853.54</v>
      </c>
      <c r="D172" s="1">
        <f>'PR-RAS'!E176</f>
        <v>2699</v>
      </c>
      <c r="E172" s="1">
        <v>0</v>
      </c>
      <c r="F172" s="1">
        <v>0</v>
      </c>
      <c r="G172" s="2">
        <f t="shared" si="4"/>
        <v>1411.0133400000002</v>
      </c>
      <c r="H172" s="2">
        <f t="shared" si="5"/>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1208066.2399999998</v>
      </c>
      <c r="D173" s="1">
        <f>'PR-RAS'!E177</f>
        <v>916815.34</v>
      </c>
      <c r="E173" s="1">
        <v>0</v>
      </c>
      <c r="F173" s="1">
        <v>0</v>
      </c>
      <c r="G173" s="2">
        <f t="shared" si="4"/>
        <v>523171.87023999996</v>
      </c>
      <c r="H173" s="2">
        <f t="shared" si="5"/>
        <v>0.57999999972525984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71010.36</v>
      </c>
      <c r="D174" s="1">
        <f>'PR-RAS'!E178</f>
        <v>100388.12</v>
      </c>
      <c r="E174" s="1">
        <v>0</v>
      </c>
      <c r="F174" s="1">
        <v>0</v>
      </c>
      <c r="G174" s="2">
        <f t="shared" si="4"/>
        <v>47019.081799999993</v>
      </c>
      <c r="H174" s="2">
        <f t="shared" si="5"/>
        <v>0.47999999999592546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199577.3</v>
      </c>
      <c r="D175" s="1">
        <f>'PR-RAS'!E179</f>
        <v>102652.18</v>
      </c>
      <c r="E175" s="1">
        <v>0</v>
      </c>
      <c r="F175" s="1">
        <v>0</v>
      </c>
      <c r="G175" s="2">
        <f t="shared" si="4"/>
        <v>70449.408839999989</v>
      </c>
      <c r="H175" s="2">
        <f t="shared" si="5"/>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22006.67</v>
      </c>
      <c r="D176" s="1">
        <f>'PR-RAS'!E180</f>
        <v>6954.52</v>
      </c>
      <c r="E176" s="1">
        <v>0</v>
      </c>
      <c r="F176" s="1">
        <v>0</v>
      </c>
      <c r="G176" s="2">
        <f t="shared" si="4"/>
        <v>6285.2492499999998</v>
      </c>
      <c r="H176" s="2">
        <f t="shared" si="5"/>
        <v>0.81000000000130967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45016.59</v>
      </c>
      <c r="D177" s="1">
        <f>'PR-RAS'!E181</f>
        <v>51393.02</v>
      </c>
      <c r="E177" s="1">
        <v>0</v>
      </c>
      <c r="F177" s="1">
        <v>0</v>
      </c>
      <c r="G177" s="2">
        <f t="shared" si="4"/>
        <v>26013.262879999998</v>
      </c>
      <c r="H177" s="2">
        <f t="shared" si="5"/>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100725.23</v>
      </c>
      <c r="D178" s="1">
        <f>'PR-RAS'!E182</f>
        <v>266158.89</v>
      </c>
      <c r="E178" s="1">
        <v>0</v>
      </c>
      <c r="F178" s="1">
        <v>0</v>
      </c>
      <c r="G178" s="2">
        <f t="shared" si="4"/>
        <v>112048.61276999999</v>
      </c>
      <c r="H178" s="2">
        <f t="shared" si="5"/>
        <v>0.33999999998195563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2365.12</v>
      </c>
      <c r="D179" s="1">
        <f>'PR-RAS'!E183</f>
        <v>16532.29</v>
      </c>
      <c r="E179" s="1">
        <v>0</v>
      </c>
      <c r="F179" s="1">
        <v>0</v>
      </c>
      <c r="G179" s="2">
        <f t="shared" si="4"/>
        <v>6306.4866000000002</v>
      </c>
      <c r="H179" s="2">
        <f t="shared" si="5"/>
        <v>0.41000000000076398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447647.95</v>
      </c>
      <c r="D180" s="1">
        <f>'PR-RAS'!E184</f>
        <v>34719.019999999997</v>
      </c>
      <c r="E180" s="1">
        <v>0</v>
      </c>
      <c r="F180" s="1">
        <v>0</v>
      </c>
      <c r="G180" s="2">
        <f t="shared" si="4"/>
        <v>92558.392209999991</v>
      </c>
      <c r="H180" s="2">
        <f t="shared" si="5"/>
        <v>6.9999999985157046E-2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160907.65</v>
      </c>
      <c r="D181" s="1">
        <f>'PR-RAS'!E185</f>
        <v>150258.43</v>
      </c>
      <c r="E181" s="1">
        <v>0</v>
      </c>
      <c r="F181" s="1">
        <v>0</v>
      </c>
      <c r="G181" s="2">
        <f t="shared" si="4"/>
        <v>83056.411800000002</v>
      </c>
      <c r="H181" s="2">
        <f t="shared" si="5"/>
        <v>0.77999999999883585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158809.37</v>
      </c>
      <c r="D182" s="1">
        <f>'PR-RAS'!E186</f>
        <v>187758.87</v>
      </c>
      <c r="E182" s="1">
        <v>0</v>
      </c>
      <c r="F182" s="1">
        <v>0</v>
      </c>
      <c r="G182" s="2">
        <f t="shared" si="4"/>
        <v>96713.206909999994</v>
      </c>
      <c r="H182" s="2">
        <f t="shared" si="5"/>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106624.88</v>
      </c>
      <c r="D183" s="1">
        <f>'PR-RAS'!E187</f>
        <v>1361.19</v>
      </c>
      <c r="E183" s="1">
        <v>0</v>
      </c>
      <c r="F183" s="1">
        <v>0</v>
      </c>
      <c r="G183" s="2">
        <f t="shared" si="4"/>
        <v>19901.20132</v>
      </c>
      <c r="H183" s="2">
        <f t="shared" si="5"/>
        <v>0.30999999999539796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69802.06</v>
      </c>
      <c r="D184" s="1">
        <f>'PR-RAS'!E188</f>
        <v>106894.58</v>
      </c>
      <c r="E184" s="1">
        <v>0</v>
      </c>
      <c r="F184" s="1">
        <v>0</v>
      </c>
      <c r="G184" s="2">
        <f t="shared" si="4"/>
        <v>51897.193259999993</v>
      </c>
      <c r="H184" s="2">
        <f t="shared" si="5"/>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15203.63</v>
      </c>
      <c r="D185" s="1">
        <f>'PR-RAS'!E189</f>
        <v>19324.080000000002</v>
      </c>
      <c r="E185" s="1">
        <v>0</v>
      </c>
      <c r="F185" s="1">
        <v>0</v>
      </c>
      <c r="G185" s="2">
        <f t="shared" si="4"/>
        <v>9908.7293599999994</v>
      </c>
      <c r="H185" s="2">
        <f t="shared" si="5"/>
        <v>0.45000000000254659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8785.89</v>
      </c>
      <c r="D186" s="1">
        <f>'PR-RAS'!E190</f>
        <v>9629.7199999999993</v>
      </c>
      <c r="E186" s="1">
        <v>0</v>
      </c>
      <c r="F186" s="1">
        <v>0</v>
      </c>
      <c r="G186" s="2">
        <f t="shared" si="4"/>
        <v>5188.3860499999992</v>
      </c>
      <c r="H186" s="2">
        <f t="shared" si="5"/>
        <v>0.39000000000123691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27270.42</v>
      </c>
      <c r="D187" s="1">
        <f>'PR-RAS'!E191</f>
        <v>54277.94</v>
      </c>
      <c r="E187" s="1">
        <v>0</v>
      </c>
      <c r="F187" s="1">
        <v>0</v>
      </c>
      <c r="G187" s="2">
        <f t="shared" si="4"/>
        <v>25263.691799999997</v>
      </c>
      <c r="H187" s="2">
        <f t="shared" si="5"/>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2528.67</v>
      </c>
      <c r="D188" s="1">
        <f>'PR-RAS'!E192</f>
        <v>2791.73</v>
      </c>
      <c r="E188" s="1">
        <v>0</v>
      </c>
      <c r="F188" s="1">
        <v>0</v>
      </c>
      <c r="G188" s="2">
        <f t="shared" si="4"/>
        <v>1516.96831</v>
      </c>
      <c r="H188" s="2">
        <f t="shared" si="5"/>
        <v>0.59999999999990905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7608.84</v>
      </c>
      <c r="D189" s="1">
        <f>'PR-RAS'!E193</f>
        <v>10943.95</v>
      </c>
      <c r="E189" s="1">
        <v>0</v>
      </c>
      <c r="F189" s="1">
        <v>0</v>
      </c>
      <c r="G189" s="2">
        <f t="shared" si="4"/>
        <v>5545.3871200000003</v>
      </c>
      <c r="H189" s="2">
        <f t="shared" si="5"/>
        <v>0.20999999999912689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8404.61</v>
      </c>
      <c r="D191" s="1">
        <f>'PR-RAS'!E195</f>
        <v>9927.16</v>
      </c>
      <c r="E191" s="1">
        <v>0</v>
      </c>
      <c r="F191" s="1">
        <v>0</v>
      </c>
      <c r="G191" s="2">
        <f t="shared" si="4"/>
        <v>5369.1967000000004</v>
      </c>
      <c r="H191" s="2">
        <f t="shared" si="5"/>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1542.85</v>
      </c>
      <c r="D192" s="1">
        <f>'PR-RAS'!E196</f>
        <v>10490.5</v>
      </c>
      <c r="E192" s="1">
        <v>0</v>
      </c>
      <c r="F192" s="1">
        <v>0</v>
      </c>
      <c r="G192" s="2">
        <f t="shared" si="4"/>
        <v>4302.0553499999996</v>
      </c>
      <c r="H192" s="2">
        <f t="shared" si="5"/>
        <v>0.65000000000009095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1542.85</v>
      </c>
      <c r="D198" s="1">
        <f>'PR-RAS'!E202</f>
        <v>10490.37</v>
      </c>
      <c r="E198" s="1">
        <v>0</v>
      </c>
      <c r="F198" s="1">
        <v>0</v>
      </c>
      <c r="G198" s="2">
        <f t="shared" si="6"/>
        <v>4437.1472300000005</v>
      </c>
      <c r="H198" s="2">
        <f t="shared" si="7"/>
        <v>0.5200000000008913</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1542.85</v>
      </c>
      <c r="D201" s="1">
        <f>'PR-RAS'!E205</f>
        <v>10490.37</v>
      </c>
      <c r="E201" s="1">
        <v>0</v>
      </c>
      <c r="F201" s="1">
        <v>0</v>
      </c>
      <c r="G201" s="2">
        <f t="shared" si="6"/>
        <v>4504.7179999999998</v>
      </c>
      <c r="H201" s="2">
        <f t="shared" si="7"/>
        <v>0.5200000000008913</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0.13</v>
      </c>
      <c r="E206" s="1">
        <v>0</v>
      </c>
      <c r="F206" s="1">
        <v>0</v>
      </c>
      <c r="G206" s="2">
        <f t="shared" si="6"/>
        <v>5.33E-2</v>
      </c>
      <c r="H206" s="2">
        <f t="shared" si="7"/>
        <v>0.13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0.13</v>
      </c>
      <c r="E208" s="1">
        <v>0</v>
      </c>
      <c r="F208" s="1">
        <v>0</v>
      </c>
      <c r="G208" s="2">
        <f t="shared" si="6"/>
        <v>5.382E-2</v>
      </c>
      <c r="H208" s="2">
        <f t="shared" si="7"/>
        <v>0.13</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3102.4</v>
      </c>
      <c r="D248" s="1">
        <f>'PR-RAS'!E252</f>
        <v>2389.0100000000002</v>
      </c>
      <c r="E248" s="1">
        <v>0</v>
      </c>
      <c r="F248" s="1">
        <v>0</v>
      </c>
      <c r="G248" s="2">
        <f t="shared" si="6"/>
        <v>1946.4637399999999</v>
      </c>
      <c r="H248" s="2">
        <f t="shared" si="7"/>
        <v>0.41000000000030923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3102.4</v>
      </c>
      <c r="D255" s="1">
        <f>'PR-RAS'!E259</f>
        <v>2389.0100000000002</v>
      </c>
      <c r="E255" s="1">
        <v>0</v>
      </c>
      <c r="F255" s="1">
        <v>0</v>
      </c>
      <c r="G255" s="2">
        <f t="shared" si="6"/>
        <v>2001.6266800000001</v>
      </c>
      <c r="H255" s="2">
        <f t="shared" si="7"/>
        <v>0.41000000000030923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3102.4</v>
      </c>
      <c r="D256" s="1">
        <f>'PR-RAS'!E260</f>
        <v>2389.0100000000002</v>
      </c>
      <c r="E256" s="1">
        <v>0</v>
      </c>
      <c r="F256" s="1">
        <v>0</v>
      </c>
      <c r="G256" s="2">
        <f t="shared" si="6"/>
        <v>2009.5071</v>
      </c>
      <c r="H256" s="2">
        <f t="shared" si="7"/>
        <v>0.41000000000030923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9935840.5500000007</v>
      </c>
      <c r="D285" s="1">
        <f>'PR-RAS'!E289</f>
        <v>10129934.799999999</v>
      </c>
      <c r="E285" s="1">
        <v>0</v>
      </c>
      <c r="F285" s="1">
        <v>0</v>
      </c>
      <c r="G285" s="2">
        <f t="shared" si="8"/>
        <v>8575581.682599999</v>
      </c>
      <c r="H285" s="2">
        <f t="shared" si="9"/>
        <v>0.65000000037252903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906652.27999999747</v>
      </c>
      <c r="D286" s="1">
        <f>'PR-RAS'!E290</f>
        <v>907939.68000000156</v>
      </c>
      <c r="E286" s="1">
        <v>0</v>
      </c>
      <c r="F286" s="1">
        <v>0</v>
      </c>
      <c r="G286" s="2">
        <f t="shared" si="8"/>
        <v>775921.51740000013</v>
      </c>
      <c r="H286" s="2">
        <f t="shared" si="9"/>
        <v>0.59999999590218067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270252.24</v>
      </c>
      <c r="D288" s="1">
        <f>'PR-RAS'!E292</f>
        <v>0</v>
      </c>
      <c r="E288" s="1">
        <v>0</v>
      </c>
      <c r="F288" s="1">
        <v>0</v>
      </c>
      <c r="G288" s="2">
        <f t="shared" si="8"/>
        <v>77562.392879999985</v>
      </c>
      <c r="H288" s="2">
        <f t="shared" si="9"/>
        <v>0.23999999999068677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1353653.5100000002</v>
      </c>
      <c r="D345" s="1">
        <f>'PR-RAS'!E350</f>
        <v>816878.37</v>
      </c>
      <c r="E345" s="1">
        <v>0</v>
      </c>
      <c r="F345" s="1">
        <v>0</v>
      </c>
      <c r="G345" s="2">
        <f t="shared" si="10"/>
        <v>1027669.1259999999</v>
      </c>
      <c r="H345" s="2">
        <f t="shared" si="11"/>
        <v>0.85999999975319952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5474.82</v>
      </c>
      <c r="D346" s="1">
        <f>'PR-RAS'!E351</f>
        <v>550</v>
      </c>
      <c r="E346" s="1">
        <v>0</v>
      </c>
      <c r="F346" s="1">
        <v>0</v>
      </c>
      <c r="G346" s="2">
        <f t="shared" si="10"/>
        <v>2268.3128999999999</v>
      </c>
      <c r="H346" s="2">
        <f t="shared" si="11"/>
        <v>0.18000000000029104</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5474.82</v>
      </c>
      <c r="D351" s="1">
        <f>'PR-RAS'!E356</f>
        <v>550</v>
      </c>
      <c r="E351" s="1">
        <v>0</v>
      </c>
      <c r="F351" s="1">
        <v>0</v>
      </c>
      <c r="G351" s="2">
        <f t="shared" si="10"/>
        <v>2301.1869999999999</v>
      </c>
      <c r="H351" s="2">
        <f t="shared" si="11"/>
        <v>0.18000000000029104</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5474.82</v>
      </c>
      <c r="D354" s="1">
        <f>'PR-RAS'!E359</f>
        <v>550</v>
      </c>
      <c r="E354" s="1">
        <v>0</v>
      </c>
      <c r="F354" s="1">
        <v>0</v>
      </c>
      <c r="G354" s="2">
        <f t="shared" si="10"/>
        <v>2320.9114599999998</v>
      </c>
      <c r="H354" s="2">
        <f t="shared" si="11"/>
        <v>0.18000000000029104</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269731.57</v>
      </c>
      <c r="D358" s="1">
        <f>'PR-RAS'!E363</f>
        <v>97115.1</v>
      </c>
      <c r="E358" s="1">
        <v>0</v>
      </c>
      <c r="F358" s="1">
        <v>0</v>
      </c>
      <c r="G358" s="2">
        <f t="shared" si="10"/>
        <v>165634.35188999999</v>
      </c>
      <c r="H358" s="2">
        <f t="shared" si="11"/>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57725.1</v>
      </c>
      <c r="D364" s="1">
        <f>'PR-RAS'!E369</f>
        <v>59293.42</v>
      </c>
      <c r="E364" s="1">
        <v>0</v>
      </c>
      <c r="F364" s="1">
        <v>0</v>
      </c>
      <c r="G364" s="2">
        <f t="shared" si="10"/>
        <v>64001.234219999998</v>
      </c>
      <c r="H364" s="2">
        <f t="shared" si="11"/>
        <v>0.51999999999679858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47910.13</v>
      </c>
      <c r="D365" s="1">
        <f>'PR-RAS'!E370</f>
        <v>26695.73</v>
      </c>
      <c r="E365" s="1">
        <v>0</v>
      </c>
      <c r="F365" s="1">
        <v>0</v>
      </c>
      <c r="G365" s="2">
        <f t="shared" si="10"/>
        <v>36873.778760000001</v>
      </c>
      <c r="H365" s="2">
        <f t="shared" si="11"/>
        <v>0.39999999999781721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4147.8500000000004</v>
      </c>
      <c r="D366" s="1">
        <f>'PR-RAS'!E371</f>
        <v>6311.5</v>
      </c>
      <c r="E366" s="1">
        <v>0</v>
      </c>
      <c r="F366" s="1">
        <v>0</v>
      </c>
      <c r="G366" s="2">
        <f t="shared" si="10"/>
        <v>6121.3602499999997</v>
      </c>
      <c r="H366" s="2">
        <f t="shared" si="11"/>
        <v>0.6499999999996362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5667.12</v>
      </c>
      <c r="D367" s="1">
        <f>'PR-RAS'!E372</f>
        <v>26286.19</v>
      </c>
      <c r="E367" s="1">
        <v>0</v>
      </c>
      <c r="F367" s="1">
        <v>0</v>
      </c>
      <c r="G367" s="2">
        <f t="shared" si="10"/>
        <v>21315.656999999999</v>
      </c>
      <c r="H367" s="2">
        <f t="shared" si="11"/>
        <v>0.30999999999858119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212006.47</v>
      </c>
      <c r="D373" s="1">
        <f>'PR-RAS'!E378</f>
        <v>37821.68</v>
      </c>
      <c r="E373" s="1">
        <v>0</v>
      </c>
      <c r="F373" s="1">
        <v>0</v>
      </c>
      <c r="G373" s="2">
        <f t="shared" si="10"/>
        <v>107005.73676</v>
      </c>
      <c r="H373" s="2">
        <f t="shared" si="11"/>
        <v>0.79000000000087311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212006.47</v>
      </c>
      <c r="D374" s="1">
        <f>'PR-RAS'!E379</f>
        <v>37821.68</v>
      </c>
      <c r="E374" s="1">
        <v>0</v>
      </c>
      <c r="F374" s="1">
        <v>0</v>
      </c>
      <c r="G374" s="2">
        <f t="shared" si="10"/>
        <v>107293.38659000001</v>
      </c>
      <c r="H374" s="2">
        <f t="shared" si="11"/>
        <v>0.79000000000087311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1078447.1200000001</v>
      </c>
      <c r="D397" s="1">
        <f>'PR-RAS'!E402</f>
        <v>719213.27</v>
      </c>
      <c r="E397" s="1">
        <v>0</v>
      </c>
      <c r="F397" s="1">
        <v>0</v>
      </c>
      <c r="G397" s="2">
        <f t="shared" si="12"/>
        <v>996681.9693600001</v>
      </c>
      <c r="H397" s="2">
        <f t="shared" si="13"/>
        <v>0.39000000013038516</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1078447.1200000001</v>
      </c>
      <c r="D398" s="1">
        <f>'PR-RAS'!E403</f>
        <v>719213.27</v>
      </c>
      <c r="E398" s="1">
        <v>0</v>
      </c>
      <c r="F398" s="1">
        <v>0</v>
      </c>
      <c r="G398" s="2">
        <f t="shared" si="12"/>
        <v>999198.84302000015</v>
      </c>
      <c r="H398" s="2">
        <f t="shared" si="13"/>
        <v>0.39000000013038516</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1353653.5100000002</v>
      </c>
      <c r="D403" s="1">
        <f>'PR-RAS'!E408</f>
        <v>816878.37</v>
      </c>
      <c r="E403" s="1">
        <v>0</v>
      </c>
      <c r="F403" s="1">
        <v>0</v>
      </c>
      <c r="G403" s="2">
        <f t="shared" si="12"/>
        <v>1200938.9205</v>
      </c>
      <c r="H403" s="2">
        <f t="shared" si="13"/>
        <v>0.85999999975319952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41571.97</v>
      </c>
      <c r="D405" s="1">
        <f>'PR-RAS'!E410</f>
        <v>218320.96</v>
      </c>
      <c r="E405" s="1">
        <v>0</v>
      </c>
      <c r="F405" s="1">
        <v>0</v>
      </c>
      <c r="G405" s="2">
        <f t="shared" si="12"/>
        <v>193198.41156000001</v>
      </c>
      <c r="H405" s="2">
        <f t="shared" si="13"/>
        <v>7.0000000006984919E-2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10842492.829999998</v>
      </c>
      <c r="D407" s="1">
        <f>'PR-RAS'!E412</f>
        <v>11037874.48</v>
      </c>
      <c r="E407" s="1">
        <v>0</v>
      </c>
      <c r="F407" s="1">
        <v>0</v>
      </c>
      <c r="G407" s="2">
        <f t="shared" si="12"/>
        <v>13364806.16674</v>
      </c>
      <c r="H407" s="2">
        <f t="shared" si="13"/>
        <v>0.65000000223517418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11289494.060000001</v>
      </c>
      <c r="D408" s="1">
        <f>'PR-RAS'!E413</f>
        <v>10946813.169999998</v>
      </c>
      <c r="E408" s="1">
        <v>0</v>
      </c>
      <c r="F408" s="1">
        <v>0</v>
      </c>
      <c r="G408" s="2">
        <f t="shared" si="12"/>
        <v>13505530.002799999</v>
      </c>
      <c r="H408" s="2">
        <f t="shared" si="13"/>
        <v>0.22999999858438969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91061.310000002384</v>
      </c>
      <c r="E409" s="1">
        <v>0</v>
      </c>
      <c r="F409" s="1">
        <v>0</v>
      </c>
      <c r="G409" s="2">
        <f t="shared" si="12"/>
        <v>74306.028960001946</v>
      </c>
      <c r="H409" s="2">
        <f t="shared" si="13"/>
        <v>0.31000000238418579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447001.23000000231</v>
      </c>
      <c r="D410" s="1">
        <f>'PR-RAS'!E415</f>
        <v>0</v>
      </c>
      <c r="E410" s="1">
        <v>0</v>
      </c>
      <c r="F410" s="1">
        <v>0</v>
      </c>
      <c r="G410" s="2">
        <f t="shared" si="12"/>
        <v>182823.50307000094</v>
      </c>
      <c r="H410" s="2">
        <f t="shared" si="13"/>
        <v>0.23000000230967999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228680.27</v>
      </c>
      <c r="D411" s="1">
        <f>'PR-RAS'!E416</f>
        <v>0</v>
      </c>
      <c r="E411" s="1">
        <v>0</v>
      </c>
      <c r="F411" s="1">
        <v>0</v>
      </c>
      <c r="G411" s="2">
        <f t="shared" si="12"/>
        <v>93758.910699999993</v>
      </c>
      <c r="H411" s="2">
        <f t="shared" si="13"/>
        <v>0.26999999998952262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218320.96</v>
      </c>
      <c r="E412" s="1">
        <v>0</v>
      </c>
      <c r="F412" s="1">
        <v>0</v>
      </c>
      <c r="G412" s="2">
        <f t="shared" si="12"/>
        <v>179459.82911999998</v>
      </c>
      <c r="H412" s="2">
        <f t="shared" si="13"/>
        <v>4.0000000008149073E-2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212006.47</v>
      </c>
      <c r="D414" s="1">
        <f>'PR-RAS'!E420</f>
        <v>0</v>
      </c>
      <c r="E414" s="1">
        <v>0</v>
      </c>
      <c r="F414" s="1">
        <v>0</v>
      </c>
      <c r="G414" s="2">
        <f t="shared" si="12"/>
        <v>87558.67211</v>
      </c>
      <c r="H414" s="2">
        <f t="shared" si="13"/>
        <v>0.47000000000116415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212006.47</v>
      </c>
      <c r="D478" s="1">
        <f>'PR-RAS'!E484</f>
        <v>0</v>
      </c>
      <c r="E478" s="1">
        <v>0</v>
      </c>
      <c r="F478" s="1">
        <v>0</v>
      </c>
      <c r="G478" s="2">
        <f t="shared" si="14"/>
        <v>101127.08619</v>
      </c>
      <c r="H478" s="2">
        <f t="shared" si="15"/>
        <v>0.47000000000116415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212006.47</v>
      </c>
      <c r="D489" s="1">
        <f>'PR-RAS'!E495</f>
        <v>0</v>
      </c>
      <c r="E489" s="1">
        <v>0</v>
      </c>
      <c r="F489" s="1">
        <v>0</v>
      </c>
      <c r="G489" s="2">
        <f t="shared" si="14"/>
        <v>103459.15736</v>
      </c>
      <c r="H489" s="2">
        <f t="shared" si="15"/>
        <v>0.47000000000116415</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212006.47</v>
      </c>
      <c r="D490" s="1">
        <f>'PR-RAS'!E496</f>
        <v>0</v>
      </c>
      <c r="E490" s="1">
        <v>0</v>
      </c>
      <c r="F490" s="1">
        <v>0</v>
      </c>
      <c r="G490" s="2">
        <f t="shared" si="14"/>
        <v>103671.16383</v>
      </c>
      <c r="H490" s="2">
        <f t="shared" si="15"/>
        <v>0.47000000000116415</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29918.51</v>
      </c>
      <c r="D522" s="1">
        <f>'PR-RAS'!E528</f>
        <v>66508.31</v>
      </c>
      <c r="E522" s="1">
        <v>0</v>
      </c>
      <c r="F522" s="1">
        <v>0</v>
      </c>
      <c r="G522" s="2">
        <f t="shared" si="16"/>
        <v>84889.202730000005</v>
      </c>
      <c r="H522" s="2">
        <f t="shared" si="17"/>
        <v>0.7999999999992724</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29918.51</v>
      </c>
      <c r="D587" s="1">
        <f>'PR-RAS'!E593</f>
        <v>66508.31</v>
      </c>
      <c r="E587" s="1">
        <v>0</v>
      </c>
      <c r="F587" s="1">
        <v>0</v>
      </c>
      <c r="G587" s="2">
        <f t="shared" si="18"/>
        <v>95479.986179999993</v>
      </c>
      <c r="H587" s="2">
        <f t="shared" si="19"/>
        <v>0.7999999999992724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29918.51</v>
      </c>
      <c r="D599" s="1">
        <f>'PR-RAS'!E605</f>
        <v>66508.31</v>
      </c>
      <c r="E599" s="1">
        <v>0</v>
      </c>
      <c r="F599" s="1">
        <v>0</v>
      </c>
      <c r="G599" s="2">
        <f t="shared" si="18"/>
        <v>97435.207739999998</v>
      </c>
      <c r="H599" s="2">
        <f t="shared" si="19"/>
        <v>0.7999999999992724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29918.51</v>
      </c>
      <c r="D600" s="1">
        <f>'PR-RAS'!E606</f>
        <v>66508.31</v>
      </c>
      <c r="E600" s="1">
        <v>0</v>
      </c>
      <c r="F600" s="1">
        <v>0</v>
      </c>
      <c r="G600" s="2">
        <f t="shared" si="18"/>
        <v>97598.142869999996</v>
      </c>
      <c r="H600" s="2">
        <f t="shared" si="19"/>
        <v>0.7999999999992724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182087.96</v>
      </c>
      <c r="D629" s="1">
        <f>'PR-RAS'!E635</f>
        <v>0</v>
      </c>
      <c r="E629" s="1">
        <v>0</v>
      </c>
      <c r="F629" s="1">
        <v>0</v>
      </c>
      <c r="G629" s="2">
        <f t="shared" si="18"/>
        <v>114351.23887999999</v>
      </c>
      <c r="H629" s="2">
        <f t="shared" si="19"/>
        <v>4.0000000008149073E-2</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66508.31</v>
      </c>
      <c r="E630" s="1">
        <v>0</v>
      </c>
      <c r="F630" s="1">
        <v>0</v>
      </c>
      <c r="G630" s="2">
        <f t="shared" si="18"/>
        <v>83667.453979999991</v>
      </c>
      <c r="H630" s="2">
        <f t="shared" si="19"/>
        <v>0.30999999999767169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29918.25</v>
      </c>
      <c r="D631" s="1">
        <f>'PR-RAS'!E637</f>
        <v>212006.21</v>
      </c>
      <c r="E631" s="1">
        <v>0</v>
      </c>
      <c r="F631" s="1">
        <v>0</v>
      </c>
      <c r="G631" s="2">
        <f t="shared" si="18"/>
        <v>285976.32209999999</v>
      </c>
      <c r="H631" s="2">
        <f t="shared" si="19"/>
        <v>0.45999999999185093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11054499.299999999</v>
      </c>
      <c r="D633" s="1">
        <f>'PR-RAS'!E639</f>
        <v>11037874.48</v>
      </c>
      <c r="E633" s="1">
        <v>0</v>
      </c>
      <c r="F633" s="1">
        <v>0</v>
      </c>
      <c r="G633" s="2">
        <f t="shared" si="18"/>
        <v>20938316.900319997</v>
      </c>
      <c r="H633" s="2">
        <f t="shared" si="19"/>
        <v>0.77999999932944775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11319412.57</v>
      </c>
      <c r="D634" s="1">
        <f>'PR-RAS'!E640</f>
        <v>11013321.479999999</v>
      </c>
      <c r="E634" s="1">
        <v>0</v>
      </c>
      <c r="F634" s="1">
        <v>0</v>
      </c>
      <c r="G634" s="2">
        <f t="shared" si="18"/>
        <v>21108053.150489997</v>
      </c>
      <c r="H634" s="2">
        <f t="shared" si="19"/>
        <v>0.90999999828636646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24553.000000001863</v>
      </c>
      <c r="E635" s="1">
        <v>0</v>
      </c>
      <c r="F635" s="1">
        <v>0</v>
      </c>
      <c r="G635" s="2">
        <f t="shared" si="18"/>
        <v>31133.204000002363</v>
      </c>
      <c r="H635" s="2">
        <f t="shared" si="19"/>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264913.27000000142</v>
      </c>
      <c r="D636" s="1">
        <f>'PR-RAS'!E642</f>
        <v>0</v>
      </c>
      <c r="E636" s="1">
        <v>0</v>
      </c>
      <c r="F636" s="1">
        <v>0</v>
      </c>
      <c r="G636" s="2">
        <f t="shared" si="18"/>
        <v>168219.9264500009</v>
      </c>
      <c r="H636" s="2">
        <f t="shared" si="19"/>
        <v>0.27000000141561031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258598.52</v>
      </c>
      <c r="D637" s="1">
        <f>'PR-RAS'!E643</f>
        <v>0</v>
      </c>
      <c r="E637" s="1">
        <v>0</v>
      </c>
      <c r="F637" s="1">
        <v>0</v>
      </c>
      <c r="G637" s="2">
        <f t="shared" si="18"/>
        <v>164468.65872000001</v>
      </c>
      <c r="H637" s="2">
        <f t="shared" si="19"/>
        <v>0.48000000001047738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6314.75</v>
      </c>
      <c r="E638" s="1">
        <v>0</v>
      </c>
      <c r="F638" s="1">
        <v>0</v>
      </c>
      <c r="G638" s="2">
        <f t="shared" si="18"/>
        <v>8044.9915000000001</v>
      </c>
      <c r="H638" s="2">
        <f t="shared" si="19"/>
        <v>0.25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18238.250000001863</v>
      </c>
      <c r="E639" s="1">
        <v>0</v>
      </c>
      <c r="F639" s="1">
        <v>0</v>
      </c>
      <c r="G639" s="2">
        <f t="shared" si="18"/>
        <v>23272.007000002377</v>
      </c>
      <c r="H639" s="2">
        <f t="shared" si="19"/>
        <v>0.25000000186264515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6314.7500000014261</v>
      </c>
      <c r="D640" s="1">
        <f>'PR-RAS'!E646</f>
        <v>0</v>
      </c>
      <c r="E640" s="1">
        <v>0</v>
      </c>
      <c r="F640" s="1">
        <v>0</v>
      </c>
      <c r="G640" s="2">
        <f t="shared" si="18"/>
        <v>4035.1252500009114</v>
      </c>
      <c r="H640" s="2">
        <f t="shared" si="19"/>
        <v>0.24999999857391231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716899.65</v>
      </c>
      <c r="D641" s="1">
        <f>'PR-RAS'!E647</f>
        <v>763368.48</v>
      </c>
      <c r="E641" s="1">
        <v>0</v>
      </c>
      <c r="F641" s="1">
        <v>0</v>
      </c>
      <c r="G641" s="2">
        <f t="shared" si="18"/>
        <v>1435927.4304</v>
      </c>
      <c r="H641" s="2">
        <f t="shared" si="19"/>
        <v>0.82999999995809048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3731.27</v>
      </c>
      <c r="D642" s="1">
        <f>'PR-RAS'!E649</f>
        <v>49.43</v>
      </c>
      <c r="E642" s="1">
        <v>0</v>
      </c>
      <c r="F642" s="1">
        <v>0</v>
      </c>
      <c r="G642" s="2">
        <f t="shared" ref="G642:G705" si="20">(B642/1000)*(C642*1+D642*2)</f>
        <v>2455.1133300000001</v>
      </c>
      <c r="H642" s="2">
        <f t="shared" ref="H642:H705" si="21">ABS(C642-ROUND(C642,0))+ABS(D642-ROUND(D642,0))</f>
        <v>0.69999999999998153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8340241.2199999997</v>
      </c>
      <c r="D643" s="1">
        <f>'PR-RAS'!E650</f>
        <v>8835697.3599999994</v>
      </c>
      <c r="E643" s="1">
        <v>0</v>
      </c>
      <c r="F643" s="1">
        <v>0</v>
      </c>
      <c r="G643" s="2">
        <f t="shared" si="20"/>
        <v>16699470.273479998</v>
      </c>
      <c r="H643" s="2">
        <f t="shared" si="21"/>
        <v>0.57999999914318323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8343923.0599999996</v>
      </c>
      <c r="D644" s="1">
        <f>'PR-RAS'!E651</f>
        <v>8833575.1300000008</v>
      </c>
      <c r="E644" s="1">
        <v>0</v>
      </c>
      <c r="F644" s="1">
        <v>0</v>
      </c>
      <c r="G644" s="2">
        <f t="shared" si="20"/>
        <v>16725120.144760001</v>
      </c>
      <c r="H644" s="2">
        <f t="shared" si="21"/>
        <v>0.19000000040978193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49.429999999701977</v>
      </c>
      <c r="D645" s="1">
        <f>'PR-RAS'!E652</f>
        <v>2171.6599999982864</v>
      </c>
      <c r="E645" s="1">
        <v>0</v>
      </c>
      <c r="F645" s="1">
        <v>0</v>
      </c>
      <c r="G645" s="2">
        <f t="shared" si="20"/>
        <v>2828.9309999976008</v>
      </c>
      <c r="H645" s="2">
        <f t="shared" si="21"/>
        <v>0.77000000141561031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298</v>
      </c>
      <c r="D646" s="1">
        <f>'PR-RAS'!E653</f>
        <v>285</v>
      </c>
      <c r="E646" s="1">
        <v>0</v>
      </c>
      <c r="F646" s="1">
        <v>0</v>
      </c>
      <c r="G646" s="2">
        <f t="shared" si="20"/>
        <v>559.86</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279</v>
      </c>
      <c r="D648" s="1">
        <f>'PR-RAS'!E655</f>
        <v>262</v>
      </c>
      <c r="E648" s="1">
        <v>0</v>
      </c>
      <c r="F648" s="1">
        <v>0</v>
      </c>
      <c r="G648" s="2">
        <f t="shared" si="20"/>
        <v>519.54100000000005</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21024.61</v>
      </c>
      <c r="D709" s="1">
        <f>'PR-RAS'!E716</f>
        <v>36686.160000000003</v>
      </c>
      <c r="E709" s="1">
        <v>0</v>
      </c>
      <c r="F709" s="1">
        <v>0</v>
      </c>
      <c r="G709" s="2">
        <f t="shared" si="22"/>
        <v>66833.026440000001</v>
      </c>
      <c r="H709" s="2">
        <f t="shared" si="23"/>
        <v>0.55000000000291038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16278.72</v>
      </c>
      <c r="D710" s="1">
        <f>'PR-RAS'!E717</f>
        <v>10722.98</v>
      </c>
      <c r="E710" s="1">
        <v>0</v>
      </c>
      <c r="F710" s="1">
        <v>0</v>
      </c>
      <c r="G710" s="2">
        <f t="shared" si="22"/>
        <v>26746.798119999999</v>
      </c>
      <c r="H710" s="2">
        <f t="shared" si="23"/>
        <v>0.30000000000109139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172701.95</v>
      </c>
      <c r="D711" s="1">
        <f>'PR-RAS'!E718</f>
        <v>172650.74</v>
      </c>
      <c r="E711" s="1">
        <v>0</v>
      </c>
      <c r="F711" s="1">
        <v>0</v>
      </c>
      <c r="G711" s="2">
        <f t="shared" si="22"/>
        <v>367782.43529999995</v>
      </c>
      <c r="H711" s="2">
        <f t="shared" si="23"/>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16532.29</v>
      </c>
      <c r="E713" s="1">
        <v>0</v>
      </c>
      <c r="F713" s="1">
        <v>0</v>
      </c>
      <c r="G713" s="2">
        <f t="shared" si="22"/>
        <v>23541.980960000001</v>
      </c>
      <c r="H713" s="2">
        <f t="shared" si="23"/>
        <v>0.29000000000087311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378557.7</v>
      </c>
      <c r="D714" s="1">
        <f>'PR-RAS'!E721</f>
        <v>2328.2399999999998</v>
      </c>
      <c r="E714" s="1">
        <v>0</v>
      </c>
      <c r="F714" s="1">
        <v>0</v>
      </c>
      <c r="G714" s="2">
        <f t="shared" si="22"/>
        <v>273231.71033999999</v>
      </c>
      <c r="H714" s="2">
        <f t="shared" si="23"/>
        <v>0.53999999998814019</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42700.2</v>
      </c>
      <c r="D715" s="1">
        <f>'PR-RAS'!E722</f>
        <v>2345.12</v>
      </c>
      <c r="E715" s="1">
        <v>0</v>
      </c>
      <c r="F715" s="1">
        <v>0</v>
      </c>
      <c r="G715" s="2">
        <f t="shared" si="22"/>
        <v>33836.774159999994</v>
      </c>
      <c r="H715" s="2">
        <f t="shared" si="23"/>
        <v>0.31999999999698048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9293.7000000000007</v>
      </c>
      <c r="D716" s="1">
        <f>'PR-RAS'!E723</f>
        <v>425</v>
      </c>
      <c r="E716" s="1">
        <v>0</v>
      </c>
      <c r="F716" s="1">
        <v>0</v>
      </c>
      <c r="G716" s="2">
        <f t="shared" si="22"/>
        <v>7252.7455</v>
      </c>
      <c r="H716" s="2">
        <f t="shared" si="23"/>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1101.3800000000001</v>
      </c>
      <c r="D719" s="1">
        <f>'PR-RAS'!E726</f>
        <v>600</v>
      </c>
      <c r="E719" s="1">
        <v>0</v>
      </c>
      <c r="F719" s="1">
        <v>0</v>
      </c>
      <c r="G719" s="2">
        <f t="shared" si="22"/>
        <v>1652.39084</v>
      </c>
      <c r="H719" s="2">
        <f t="shared" si="23"/>
        <v>0.38000000000010914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1542.85</v>
      </c>
      <c r="D737" s="1">
        <f>'PR-RAS'!E744</f>
        <v>10490.37</v>
      </c>
      <c r="E737" s="1">
        <v>0</v>
      </c>
      <c r="F737" s="1">
        <v>0</v>
      </c>
      <c r="G737" s="2">
        <f t="shared" si="22"/>
        <v>16577.362239999999</v>
      </c>
      <c r="H737" s="2">
        <f t="shared" si="23"/>
        <v>0.5200000000008913</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3102.4</v>
      </c>
      <c r="D812" s="1">
        <f>'PR-RAS'!E819</f>
        <v>2389.0100000000002</v>
      </c>
      <c r="E812" s="1">
        <v>0</v>
      </c>
      <c r="F812" s="1">
        <v>0</v>
      </c>
      <c r="G812" s="2">
        <f t="shared" si="24"/>
        <v>6391.0206200000002</v>
      </c>
      <c r="H812" s="2">
        <f t="shared" si="25"/>
        <v>0.41000000000030923</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212006.47</v>
      </c>
      <c r="D880" s="1">
        <f>'PR-RAS'!E887</f>
        <v>0</v>
      </c>
      <c r="E880" s="1">
        <v>0</v>
      </c>
      <c r="F880" s="1">
        <v>0</v>
      </c>
      <c r="G880" s="2">
        <f t="shared" si="26"/>
        <v>186353.68713000001</v>
      </c>
      <c r="H880" s="2">
        <f t="shared" si="27"/>
        <v>0.47000000000116415</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29918.51</v>
      </c>
      <c r="D948" s="1">
        <f>'PR-RAS'!E955</f>
        <v>66508.31</v>
      </c>
      <c r="E948" s="1">
        <v>0</v>
      </c>
      <c r="F948" s="1">
        <v>0</v>
      </c>
      <c r="G948" s="2">
        <f t="shared" si="28"/>
        <v>154299.56810999999</v>
      </c>
      <c r="H948" s="2">
        <f t="shared" si="29"/>
        <v>0.7999999999992724</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9934384.9600000009</v>
      </c>
      <c r="D984" s="6">
        <f>BILANCA!E6</f>
        <v>10418803.880000001</v>
      </c>
      <c r="E984" s="6">
        <v>0</v>
      </c>
      <c r="F984" s="6">
        <v>0</v>
      </c>
      <c r="G984" s="7">
        <f t="shared" ref="G984:G1047" si="32">B984/1000*C984+B984/500*D984</f>
        <v>30771.992720000002</v>
      </c>
      <c r="H984" s="7">
        <f t="shared" si="31"/>
        <v>0.15999999828636646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9050786.5600000005</v>
      </c>
      <c r="D985" s="1">
        <f>BILANCA!E7</f>
        <v>9521176.0600000005</v>
      </c>
      <c r="E985" s="1">
        <v>0</v>
      </c>
      <c r="F985" s="1">
        <v>0</v>
      </c>
      <c r="G985" s="2">
        <f t="shared" si="32"/>
        <v>56186.277360000007</v>
      </c>
      <c r="H985" s="2">
        <f t="shared" si="31"/>
        <v>0.5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67274.619999999981</v>
      </c>
      <c r="D986" s="1">
        <f>BILANCA!E8</f>
        <v>58929.969999999987</v>
      </c>
      <c r="E986" s="1">
        <v>0</v>
      </c>
      <c r="F986" s="1">
        <v>0</v>
      </c>
      <c r="G986" s="2">
        <f t="shared" si="32"/>
        <v>555.40367999999989</v>
      </c>
      <c r="H986" s="2">
        <f t="shared" si="31"/>
        <v>0.41000000003259629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149623.85999999999</v>
      </c>
      <c r="D988" s="1">
        <f>BILANCA!E10</f>
        <v>150173.85999999999</v>
      </c>
      <c r="E988" s="1">
        <v>0</v>
      </c>
      <c r="F988" s="1">
        <v>0</v>
      </c>
      <c r="G988" s="2">
        <f t="shared" si="32"/>
        <v>2249.8579</v>
      </c>
      <c r="H988" s="2">
        <f t="shared" si="31"/>
        <v>0.28000000002793968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82349.240000000005</v>
      </c>
      <c r="D989" s="1">
        <f>BILANCA!E11</f>
        <v>91243.89</v>
      </c>
      <c r="E989" s="1">
        <v>0</v>
      </c>
      <c r="F989" s="1">
        <v>0</v>
      </c>
      <c r="G989" s="2">
        <f t="shared" si="32"/>
        <v>1589.0221200000001</v>
      </c>
      <c r="H989" s="2">
        <f t="shared" si="31"/>
        <v>0.35000000000582077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7692585.4199999999</v>
      </c>
      <c r="D990" s="1">
        <f>BILANCA!E12</f>
        <v>7514784.5500000007</v>
      </c>
      <c r="E990" s="1">
        <v>0</v>
      </c>
      <c r="F990" s="1">
        <v>0</v>
      </c>
      <c r="G990" s="2">
        <f t="shared" si="32"/>
        <v>159055.08164000002</v>
      </c>
      <c r="H990" s="2">
        <f t="shared" si="31"/>
        <v>0.86999999918043613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7004818.75</v>
      </c>
      <c r="D991" s="1">
        <f>BILANCA!E13</f>
        <v>6966728.3799999999</v>
      </c>
      <c r="E991" s="1">
        <v>0</v>
      </c>
      <c r="F991" s="1">
        <v>0</v>
      </c>
      <c r="G991" s="2">
        <f t="shared" si="32"/>
        <v>167506.20408</v>
      </c>
      <c r="H991" s="2">
        <f t="shared" si="31"/>
        <v>0.62999999988824129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8061374.9299999997</v>
      </c>
      <c r="D993" s="1">
        <f>BILANCA!E15</f>
        <v>8124053.21</v>
      </c>
      <c r="E993" s="1">
        <v>0</v>
      </c>
      <c r="F993" s="1">
        <v>0</v>
      </c>
      <c r="G993" s="2">
        <f t="shared" si="32"/>
        <v>243094.81349999999</v>
      </c>
      <c r="H993" s="2">
        <f t="shared" si="31"/>
        <v>0.28000000026077032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1056556.18</v>
      </c>
      <c r="D996" s="1">
        <f>BILANCA!E18</f>
        <v>1157324.83</v>
      </c>
      <c r="E996" s="1">
        <v>0</v>
      </c>
      <c r="F996" s="1">
        <v>0</v>
      </c>
      <c r="G996" s="2">
        <f t="shared" si="32"/>
        <v>43825.675919999994</v>
      </c>
      <c r="H996" s="2">
        <f t="shared" si="31"/>
        <v>0.34999999986030161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386167.31999999983</v>
      </c>
      <c r="D997" s="1">
        <f>BILANCA!E19</f>
        <v>302243.27</v>
      </c>
      <c r="E997" s="1">
        <v>0</v>
      </c>
      <c r="F997" s="1">
        <v>0</v>
      </c>
      <c r="G997" s="2">
        <f t="shared" si="32"/>
        <v>13869.154039999998</v>
      </c>
      <c r="H997" s="2">
        <f t="shared" si="31"/>
        <v>0.58999999985098839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1248704.6499999999</v>
      </c>
      <c r="D998" s="1">
        <f>BILANCA!E20</f>
        <v>1140308.1599999999</v>
      </c>
      <c r="E998" s="1">
        <v>0</v>
      </c>
      <c r="F998" s="1">
        <v>0</v>
      </c>
      <c r="G998" s="2">
        <f t="shared" si="32"/>
        <v>52939.814549999996</v>
      </c>
      <c r="H998" s="2">
        <f t="shared" si="31"/>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101041.77</v>
      </c>
      <c r="D999" s="1">
        <f>BILANCA!E21</f>
        <v>105385.34</v>
      </c>
      <c r="E999" s="1">
        <v>0</v>
      </c>
      <c r="F999" s="1">
        <v>0</v>
      </c>
      <c r="G999" s="2">
        <f t="shared" si="32"/>
        <v>4988.9992000000002</v>
      </c>
      <c r="H999" s="2">
        <f t="shared" si="31"/>
        <v>0.569999999992433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165461.16</v>
      </c>
      <c r="D1000" s="1">
        <f>BILANCA!E22</f>
        <v>186079.01</v>
      </c>
      <c r="E1000" s="1">
        <v>0</v>
      </c>
      <c r="F1000" s="1">
        <v>0</v>
      </c>
      <c r="G1000" s="2">
        <f t="shared" si="32"/>
        <v>9139.526060000002</v>
      </c>
      <c r="H1000" s="2">
        <f t="shared" si="31"/>
        <v>0.17000000001280569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1129040.26</v>
      </c>
      <c r="D1006" s="1">
        <f>BILANCA!E28</f>
        <v>1129529.24</v>
      </c>
      <c r="E1006" s="1">
        <v>0</v>
      </c>
      <c r="F1006" s="1">
        <v>0</v>
      </c>
      <c r="G1006" s="2">
        <f t="shared" si="32"/>
        <v>77926.27102</v>
      </c>
      <c r="H1006" s="2">
        <f t="shared" si="31"/>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295332.29000000004</v>
      </c>
      <c r="D1007" s="1">
        <f>BILANCA!E29</f>
        <v>239545.82999999996</v>
      </c>
      <c r="E1007" s="1">
        <v>0</v>
      </c>
      <c r="F1007" s="1">
        <v>0</v>
      </c>
      <c r="G1007" s="2">
        <f t="shared" si="32"/>
        <v>18586.174800000001</v>
      </c>
      <c r="H1007" s="2">
        <f t="shared" si="31"/>
        <v>0.46000000007916242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608289.15</v>
      </c>
      <c r="D1008" s="1">
        <f>BILANCA!E30</f>
        <v>547415.56999999995</v>
      </c>
      <c r="E1008" s="1">
        <v>0</v>
      </c>
      <c r="F1008" s="1">
        <v>0</v>
      </c>
      <c r="G1008" s="2">
        <f t="shared" si="32"/>
        <v>42578.007250000002</v>
      </c>
      <c r="H1008" s="2">
        <f t="shared" si="31"/>
        <v>0.58000000007450581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312956.86</v>
      </c>
      <c r="D1012" s="1">
        <f>BILANCA!E34</f>
        <v>307869.74</v>
      </c>
      <c r="E1012" s="1">
        <v>0</v>
      </c>
      <c r="F1012" s="1">
        <v>0</v>
      </c>
      <c r="G1012" s="2">
        <f t="shared" si="32"/>
        <v>26932.193859999999</v>
      </c>
      <c r="H1012" s="2">
        <f t="shared" si="31"/>
        <v>0.40000000002328306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6267.06</v>
      </c>
      <c r="D1013" s="1">
        <f>BILANCA!E35</f>
        <v>6267.07</v>
      </c>
      <c r="E1013" s="1">
        <v>0</v>
      </c>
      <c r="F1013" s="1">
        <v>0</v>
      </c>
      <c r="G1013" s="2">
        <f t="shared" si="32"/>
        <v>564.03599999999994</v>
      </c>
      <c r="H1013" s="2">
        <f t="shared" si="31"/>
        <v>0.13000000000010914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6267.06</v>
      </c>
      <c r="D1015" s="1">
        <f>BILANCA!E37</f>
        <v>6267.07</v>
      </c>
      <c r="E1015" s="1">
        <v>0</v>
      </c>
      <c r="F1015" s="1">
        <v>0</v>
      </c>
      <c r="G1015" s="2">
        <f t="shared" si="32"/>
        <v>601.63840000000005</v>
      </c>
      <c r="H1015" s="2">
        <f t="shared" si="31"/>
        <v>0.13000000000010914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153509.85999999999</v>
      </c>
      <c r="D1032" s="1">
        <f>BILANCA!E54</f>
        <v>153797.93</v>
      </c>
      <c r="E1032" s="1">
        <v>0</v>
      </c>
      <c r="F1032" s="1">
        <v>0</v>
      </c>
      <c r="G1032" s="2">
        <f t="shared" si="32"/>
        <v>22594.18028</v>
      </c>
      <c r="H1032" s="2">
        <f t="shared" si="33"/>
        <v>0.21000000002095476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153509.85999999999</v>
      </c>
      <c r="D1033" s="1">
        <f>BILANCA!E55</f>
        <v>153797.93</v>
      </c>
      <c r="E1033" s="1">
        <v>0</v>
      </c>
      <c r="F1033" s="1">
        <v>0</v>
      </c>
      <c r="G1033" s="2">
        <f t="shared" si="32"/>
        <v>23055.286</v>
      </c>
      <c r="H1033" s="2">
        <f t="shared" si="33"/>
        <v>0.21000000002095476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1290926.52</v>
      </c>
      <c r="D1034" s="1">
        <f>BILANCA!E56</f>
        <v>1947461.54</v>
      </c>
      <c r="E1034" s="1">
        <v>0</v>
      </c>
      <c r="F1034" s="1">
        <v>0</v>
      </c>
      <c r="G1034" s="2">
        <f t="shared" si="32"/>
        <v>264478.3296</v>
      </c>
      <c r="H1034" s="2">
        <f t="shared" si="33"/>
        <v>0.93999999994412065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1290926.52</v>
      </c>
      <c r="D1035" s="1">
        <f>BILANCA!E57</f>
        <v>1947461.54</v>
      </c>
      <c r="E1035" s="1">
        <v>0</v>
      </c>
      <c r="F1035" s="1">
        <v>0</v>
      </c>
      <c r="G1035" s="2">
        <f t="shared" si="32"/>
        <v>269664.17920000001</v>
      </c>
      <c r="H1035" s="2">
        <f t="shared" si="33"/>
        <v>0.93999999994412065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883598.4</v>
      </c>
      <c r="D1046" s="1">
        <f>BILANCA!E68</f>
        <v>897627.82</v>
      </c>
      <c r="E1046" s="1">
        <v>0</v>
      </c>
      <c r="F1046" s="1">
        <v>0</v>
      </c>
      <c r="G1046" s="2">
        <f t="shared" si="32"/>
        <v>168767.80452000001</v>
      </c>
      <c r="H1046" s="2">
        <f t="shared" si="33"/>
        <v>0.58000000007450581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49.43</v>
      </c>
      <c r="D1047" s="1">
        <f>BILANCA!E69</f>
        <v>2171.66</v>
      </c>
      <c r="E1047" s="1">
        <v>0</v>
      </c>
      <c r="F1047" s="1">
        <v>0</v>
      </c>
      <c r="G1047" s="2">
        <f t="shared" si="32"/>
        <v>281.13599999999997</v>
      </c>
      <c r="H1047" s="2">
        <f t="shared" si="33"/>
        <v>0.77000000000014523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49.43</v>
      </c>
      <c r="D1054" s="1">
        <f>BILANCA!E76</f>
        <v>2171.66</v>
      </c>
      <c r="E1054" s="1">
        <v>0</v>
      </c>
      <c r="F1054" s="1">
        <v>0</v>
      </c>
      <c r="G1054" s="2">
        <f t="shared" si="34"/>
        <v>311.88524999999993</v>
      </c>
      <c r="H1054" s="2">
        <f t="shared" si="33"/>
        <v>0.77000000000014523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69798.28</v>
      </c>
      <c r="D1056" s="1">
        <f>BILANCA!E78</f>
        <v>67333.62</v>
      </c>
      <c r="E1056" s="1">
        <v>0</v>
      </c>
      <c r="F1056" s="1">
        <v>0</v>
      </c>
      <c r="G1056" s="2">
        <f t="shared" si="34"/>
        <v>14925.982959999998</v>
      </c>
      <c r="H1056" s="2">
        <f t="shared" si="33"/>
        <v>0.66000000000349246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228.42</v>
      </c>
      <c r="D1061" s="1">
        <f>BILANCA!E83</f>
        <v>0</v>
      </c>
      <c r="E1061" s="1">
        <v>0</v>
      </c>
      <c r="F1061" s="1">
        <v>0</v>
      </c>
      <c r="G1061" s="2">
        <f t="shared" si="34"/>
        <v>17.816759999999999</v>
      </c>
      <c r="H1061" s="2">
        <f t="shared" si="33"/>
        <v>0.41999999999998749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69569.86</v>
      </c>
      <c r="D1064" s="1">
        <f>BILANCA!E86</f>
        <v>67333.62</v>
      </c>
      <c r="E1064" s="1">
        <v>0</v>
      </c>
      <c r="F1064" s="1">
        <v>0</v>
      </c>
      <c r="G1064" s="2">
        <f t="shared" si="34"/>
        <v>16543.205099999999</v>
      </c>
      <c r="H1064" s="2">
        <f t="shared" si="33"/>
        <v>0.52000000000407454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96851.04</v>
      </c>
      <c r="D1124" s="1">
        <f>BILANCA!E146</f>
        <v>64754.06</v>
      </c>
      <c r="E1124" s="1">
        <v>0</v>
      </c>
      <c r="F1124" s="1">
        <v>0</v>
      </c>
      <c r="G1124" s="2">
        <f t="shared" si="36"/>
        <v>31916.641559999996</v>
      </c>
      <c r="H1124" s="2">
        <f t="shared" si="35"/>
        <v>9.9999999991268851E-2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96851.04</v>
      </c>
      <c r="D1139" s="1">
        <f>BILANCA!E161</f>
        <v>64754.06</v>
      </c>
      <c r="E1139" s="1">
        <v>0</v>
      </c>
      <c r="F1139" s="1">
        <v>0</v>
      </c>
      <c r="G1139" s="2">
        <f t="shared" si="36"/>
        <v>35312.028959999996</v>
      </c>
      <c r="H1139" s="2">
        <f t="shared" si="35"/>
        <v>9.9999999991268851E-2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716899.65</v>
      </c>
      <c r="D1148" s="1">
        <f>BILANCA!E170</f>
        <v>763368.48</v>
      </c>
      <c r="E1148" s="1">
        <v>0</v>
      </c>
      <c r="F1148" s="1">
        <v>0</v>
      </c>
      <c r="G1148" s="2">
        <f t="shared" si="36"/>
        <v>370200.04065000004</v>
      </c>
      <c r="H1148" s="2">
        <f t="shared" si="35"/>
        <v>0.82999999995809048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16227.8</v>
      </c>
      <c r="D1149" s="1">
        <f>BILANCA!E171</f>
        <v>15750</v>
      </c>
      <c r="E1149" s="1">
        <v>0</v>
      </c>
      <c r="F1149" s="1">
        <v>0</v>
      </c>
      <c r="G1149" s="2">
        <f t="shared" si="36"/>
        <v>7922.8148000000001</v>
      </c>
      <c r="H1149" s="2">
        <f t="shared" si="35"/>
        <v>0.2000000000007276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700671.85</v>
      </c>
      <c r="D1151" s="1">
        <f>BILANCA!E173</f>
        <v>747618.48</v>
      </c>
      <c r="E1151" s="1">
        <v>0</v>
      </c>
      <c r="F1151" s="1">
        <v>0</v>
      </c>
      <c r="G1151" s="2">
        <f t="shared" si="36"/>
        <v>368912.68008000002</v>
      </c>
      <c r="H1151" s="2">
        <f t="shared" si="35"/>
        <v>0.63000000000465661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9934384.9599999972</v>
      </c>
      <c r="D1152" s="1">
        <f>BILANCA!E175</f>
        <v>10418803.880000001</v>
      </c>
      <c r="E1152" s="1">
        <v>0</v>
      </c>
      <c r="F1152" s="1">
        <v>0</v>
      </c>
      <c r="G1152" s="2">
        <f t="shared" si="36"/>
        <v>5200466.7696800008</v>
      </c>
      <c r="H1152" s="2">
        <f t="shared" si="35"/>
        <v>0.16000000201165676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1101919.6199999999</v>
      </c>
      <c r="D1153" s="1">
        <f>BILANCA!E176</f>
        <v>1024887.7300000001</v>
      </c>
      <c r="E1153" s="1">
        <v>0</v>
      </c>
      <c r="F1153" s="1">
        <v>0</v>
      </c>
      <c r="G1153" s="2">
        <f t="shared" si="36"/>
        <v>535788.16360000009</v>
      </c>
      <c r="H1153" s="2">
        <f t="shared" si="35"/>
        <v>0.65000000002328306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889714.07</v>
      </c>
      <c r="D1154" s="1">
        <f>BILANCA!E177</f>
        <v>879389.57000000007</v>
      </c>
      <c r="E1154" s="1">
        <v>0</v>
      </c>
      <c r="F1154" s="1">
        <v>0</v>
      </c>
      <c r="G1154" s="2">
        <f t="shared" si="36"/>
        <v>452892.33891000005</v>
      </c>
      <c r="H1154" s="2">
        <f t="shared" ref="H1154:H1217" si="37">ABS(C1154-ROUND(C1154,0))+ABS(D1154-ROUND(D1154,0))</f>
        <v>0.49999999988358468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687809.7</v>
      </c>
      <c r="D1155" s="1">
        <f>BILANCA!E178</f>
        <v>735544.02</v>
      </c>
      <c r="E1155" s="1">
        <v>0</v>
      </c>
      <c r="F1155" s="1">
        <v>0</v>
      </c>
      <c r="G1155" s="2">
        <f t="shared" si="36"/>
        <v>371330.41128</v>
      </c>
      <c r="H1155" s="2">
        <f t="shared" si="37"/>
        <v>0.32000000006519258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148456.65</v>
      </c>
      <c r="D1156" s="1">
        <f>BILANCA!E179</f>
        <v>80816.06</v>
      </c>
      <c r="E1156" s="1">
        <v>0</v>
      </c>
      <c r="F1156" s="1">
        <v>0</v>
      </c>
      <c r="G1156" s="2">
        <f t="shared" si="36"/>
        <v>53645.357209999995</v>
      </c>
      <c r="H1156" s="2">
        <f t="shared" si="37"/>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1051.22</v>
      </c>
      <c r="D1157" s="1">
        <f>BILANCA!E180</f>
        <v>721.43</v>
      </c>
      <c r="E1157" s="1">
        <v>0</v>
      </c>
      <c r="F1157" s="1">
        <v>0</v>
      </c>
      <c r="G1157" s="2">
        <f t="shared" si="36"/>
        <v>433.96991999999995</v>
      </c>
      <c r="H1157" s="2">
        <f t="shared" si="37"/>
        <v>0.64999999999997726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1051.22</v>
      </c>
      <c r="D1159" s="1">
        <f>BILANCA!E182</f>
        <v>721.43</v>
      </c>
      <c r="E1159" s="1">
        <v>0</v>
      </c>
      <c r="F1159" s="1">
        <v>0</v>
      </c>
      <c r="G1159" s="2">
        <f t="shared" si="36"/>
        <v>438.95807999999994</v>
      </c>
      <c r="H1159" s="2">
        <f t="shared" si="37"/>
        <v>0.64999999999997726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52396.5</v>
      </c>
      <c r="D1165" s="1">
        <f>BILANCA!E188</f>
        <v>62308.06</v>
      </c>
      <c r="E1165" s="1">
        <v>0</v>
      </c>
      <c r="F1165" s="1">
        <v>0</v>
      </c>
      <c r="G1165" s="2">
        <f t="shared" si="36"/>
        <v>32216.296839999999</v>
      </c>
      <c r="H1165" s="2">
        <f t="shared" si="37"/>
        <v>0.55999999999767169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199.08</v>
      </c>
      <c r="D1166" s="1">
        <f>BILANCA!E189</f>
        <v>0</v>
      </c>
      <c r="E1166" s="1">
        <v>0</v>
      </c>
      <c r="F1166" s="1">
        <v>0</v>
      </c>
      <c r="G1166" s="2">
        <f t="shared" si="36"/>
        <v>36.431640000000002</v>
      </c>
      <c r="H1166" s="2">
        <f t="shared" si="37"/>
        <v>8.0000000000012506E-2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212006.47</v>
      </c>
      <c r="D1183" s="1">
        <f>BILANCA!E206</f>
        <v>145498.16</v>
      </c>
      <c r="E1183" s="1">
        <v>0</v>
      </c>
      <c r="F1183" s="1">
        <v>0</v>
      </c>
      <c r="G1183" s="2">
        <f t="shared" si="38"/>
        <v>100600.558</v>
      </c>
      <c r="H1183" s="2">
        <f t="shared" si="37"/>
        <v>0.63000000000465661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212006.47</v>
      </c>
      <c r="D1184" s="1">
        <f>BILANCA!E207</f>
        <v>145498.16</v>
      </c>
      <c r="E1184" s="1">
        <v>0</v>
      </c>
      <c r="F1184" s="1">
        <v>0</v>
      </c>
      <c r="G1184" s="2">
        <f t="shared" si="38"/>
        <v>101103.56079000002</v>
      </c>
      <c r="H1184" s="2">
        <f t="shared" si="37"/>
        <v>0.63000000000465661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212006.47</v>
      </c>
      <c r="D1189" s="1">
        <f>BILANCA!E212</f>
        <v>145498.16</v>
      </c>
      <c r="E1189" s="1">
        <v>0</v>
      </c>
      <c r="F1189" s="1">
        <v>0</v>
      </c>
      <c r="G1189" s="2">
        <f t="shared" si="38"/>
        <v>103618.57474</v>
      </c>
      <c r="H1189" s="2">
        <f t="shared" si="37"/>
        <v>0.63000000000465661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8832465.339999998</v>
      </c>
      <c r="D1214" s="1">
        <f>BILANCA!E237</f>
        <v>9393916.1500000004</v>
      </c>
      <c r="E1214" s="1">
        <v>0</v>
      </c>
      <c r="F1214" s="1">
        <v>0</v>
      </c>
      <c r="G1214" s="2">
        <f t="shared" si="38"/>
        <v>6380288.7548399996</v>
      </c>
      <c r="H1214" s="2">
        <f t="shared" si="37"/>
        <v>0.48999999836087227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8838780.089999998</v>
      </c>
      <c r="D1215" s="1">
        <f>BILANCA!E238</f>
        <v>9375677.9000000004</v>
      </c>
      <c r="E1215" s="1">
        <v>0</v>
      </c>
      <c r="F1215" s="1">
        <v>0</v>
      </c>
      <c r="G1215" s="2">
        <f t="shared" si="38"/>
        <v>6400911.5264800005</v>
      </c>
      <c r="H1215" s="2">
        <f t="shared" si="37"/>
        <v>0.18999999761581421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9050786.5599999987</v>
      </c>
      <c r="D1216" s="1">
        <f>BILANCA!E239</f>
        <v>9521176.0600000005</v>
      </c>
      <c r="E1216" s="1">
        <v>0</v>
      </c>
      <c r="F1216" s="1">
        <v>0</v>
      </c>
      <c r="G1216" s="2">
        <f t="shared" si="38"/>
        <v>6545701.3124400005</v>
      </c>
      <c r="H1216" s="2">
        <f t="shared" si="37"/>
        <v>0.50000000186264515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5506926.2199999997</v>
      </c>
      <c r="D1217" s="1">
        <f>BILANCA!E240</f>
        <v>5619518.54</v>
      </c>
      <c r="E1217" s="1">
        <v>0</v>
      </c>
      <c r="F1217" s="1">
        <v>0</v>
      </c>
      <c r="G1217" s="2">
        <f t="shared" si="38"/>
        <v>3918555.4122000001</v>
      </c>
      <c r="H1217" s="2">
        <f t="shared" si="37"/>
        <v>0.67999999970197678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3543860.34</v>
      </c>
      <c r="D1218" s="1">
        <f>BILANCA!E241</f>
        <v>3901657.52</v>
      </c>
      <c r="E1218" s="1">
        <v>0</v>
      </c>
      <c r="F1218" s="1">
        <v>0</v>
      </c>
      <c r="G1218" s="2">
        <f t="shared" si="38"/>
        <v>2666586.2143000001</v>
      </c>
      <c r="H1218" s="2">
        <f t="shared" ref="H1218:H1281" si="39">ABS(C1218-ROUND(C1218,0))+ABS(D1218-ROUND(D1218,0))</f>
        <v>0.81999999983236194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212006.47</v>
      </c>
      <c r="D1219" s="1">
        <f>BILANCA!E242</f>
        <v>145498.16</v>
      </c>
      <c r="E1219" s="1">
        <v>0</v>
      </c>
      <c r="F1219" s="1">
        <v>0</v>
      </c>
      <c r="G1219" s="2">
        <f t="shared" si="38"/>
        <v>118708.65844</v>
      </c>
      <c r="H1219" s="2">
        <f t="shared" si="39"/>
        <v>0.63000000000465661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212006.47</v>
      </c>
      <c r="D1220" s="1">
        <f>BILANCA!E243</f>
        <v>145498.16</v>
      </c>
      <c r="E1220" s="1">
        <v>0</v>
      </c>
      <c r="F1220" s="1">
        <v>0</v>
      </c>
      <c r="G1220" s="2">
        <f t="shared" si="38"/>
        <v>119211.66123</v>
      </c>
      <c r="H1220" s="2">
        <f t="shared" si="39"/>
        <v>0.63000000000465661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-6314.75</v>
      </c>
      <c r="D1222" s="1">
        <f>BILANCA!E245</f>
        <v>18238.25</v>
      </c>
      <c r="E1222" s="1">
        <v>0</v>
      </c>
      <c r="F1222" s="1">
        <v>0</v>
      </c>
      <c r="G1222" s="2">
        <f t="shared" si="38"/>
        <v>7208.6582500000004</v>
      </c>
      <c r="H1222" s="2">
        <f t="shared" si="39"/>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212006.21</v>
      </c>
      <c r="D1223" s="1">
        <f>BILANCA!E246</f>
        <v>145497.9</v>
      </c>
      <c r="E1223" s="1">
        <v>0</v>
      </c>
      <c r="F1223" s="1">
        <v>0</v>
      </c>
      <c r="G1223" s="2">
        <f t="shared" si="38"/>
        <v>120720.48239999999</v>
      </c>
      <c r="H1223" s="2">
        <f t="shared" si="39"/>
        <v>0.30999999999767169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212006.21</v>
      </c>
      <c r="D1226" s="1">
        <f>BILANCA!E249</f>
        <v>145497.9</v>
      </c>
      <c r="E1226" s="1">
        <v>0</v>
      </c>
      <c r="F1226" s="1">
        <v>0</v>
      </c>
      <c r="G1226" s="2">
        <f t="shared" si="38"/>
        <v>122229.48843</v>
      </c>
      <c r="H1226" s="2">
        <f t="shared" si="39"/>
        <v>0.30999999999767169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218320.96</v>
      </c>
      <c r="D1227" s="1">
        <f>BILANCA!E250</f>
        <v>127259.65</v>
      </c>
      <c r="E1227" s="1">
        <v>0</v>
      </c>
      <c r="F1227" s="1">
        <v>0</v>
      </c>
      <c r="G1227" s="2">
        <f t="shared" si="38"/>
        <v>115373.02343999999</v>
      </c>
      <c r="H1227" s="2">
        <f t="shared" si="39"/>
        <v>0.39000000001396984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218320.96</v>
      </c>
      <c r="D1229" s="1">
        <f>BILANCA!E252</f>
        <v>127259.65</v>
      </c>
      <c r="E1229" s="1">
        <v>0</v>
      </c>
      <c r="F1229" s="1">
        <v>0</v>
      </c>
      <c r="G1229" s="2">
        <f t="shared" si="38"/>
        <v>116318.70395999998</v>
      </c>
      <c r="H1229" s="2">
        <f t="shared" si="39"/>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2011197.97</v>
      </c>
      <c r="D1236" s="1">
        <f>BILANCA!E259</f>
        <v>1892286.27</v>
      </c>
      <c r="E1236" s="1">
        <v>0</v>
      </c>
      <c r="F1236" s="1">
        <v>0</v>
      </c>
      <c r="G1236" s="2">
        <f t="shared" si="38"/>
        <v>1466329.93903</v>
      </c>
      <c r="H1236" s="2">
        <f t="shared" si="39"/>
        <v>0.30000000004656613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2011197.97</v>
      </c>
      <c r="D1237" s="1">
        <f>BILANCA!E260</f>
        <v>1892286.27</v>
      </c>
      <c r="E1237" s="1">
        <v>0</v>
      </c>
      <c r="F1237" s="1">
        <v>0</v>
      </c>
      <c r="G1237" s="2">
        <f t="shared" si="38"/>
        <v>1472125.70954</v>
      </c>
      <c r="H1237" s="2">
        <f t="shared" si="39"/>
        <v>0.30000000004656613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96851.04</v>
      </c>
      <c r="D1241" s="1">
        <f>BILANCA!E265</f>
        <v>64754.06</v>
      </c>
      <c r="E1241" s="1">
        <v>0</v>
      </c>
      <c r="F1241" s="1">
        <v>0</v>
      </c>
      <c r="G1241" s="2">
        <f t="shared" si="40"/>
        <v>58400.663280000001</v>
      </c>
      <c r="H1241" s="2">
        <f t="shared" si="39"/>
        <v>9.9999999991268851E-2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52396.51</v>
      </c>
      <c r="D1244" s="1">
        <f>BILANCA!E268</f>
        <v>62308.08</v>
      </c>
      <c r="E1244" s="1">
        <v>0</v>
      </c>
      <c r="F1244" s="1">
        <v>0</v>
      </c>
      <c r="G1244" s="2">
        <f t="shared" si="40"/>
        <v>46200.30687</v>
      </c>
      <c r="H1244" s="2">
        <f t="shared" si="39"/>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17173.349999999999</v>
      </c>
      <c r="D1245" s="1">
        <f>BILANCA!E269</f>
        <v>5025.54</v>
      </c>
      <c r="E1245" s="1">
        <v>0</v>
      </c>
      <c r="F1245" s="1">
        <v>0</v>
      </c>
      <c r="G1245" s="2">
        <f t="shared" si="40"/>
        <v>7132.8006599999999</v>
      </c>
      <c r="H1245" s="2">
        <f t="shared" si="39"/>
        <v>0.80999999999858119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96851.04</v>
      </c>
      <c r="D1262" s="1">
        <f>BILANCA!E286</f>
        <v>64754.06</v>
      </c>
      <c r="E1262" s="1">
        <v>0</v>
      </c>
      <c r="F1262" s="1">
        <v>0</v>
      </c>
      <c r="G1262" s="2">
        <f t="shared" si="40"/>
        <v>63154.20564</v>
      </c>
      <c r="H1262" s="2">
        <f t="shared" si="39"/>
        <v>9.9999999991268851E-2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44799.94</v>
      </c>
      <c r="D1263" s="1">
        <f>BILANCA!E287</f>
        <v>1554.84</v>
      </c>
      <c r="E1263" s="1">
        <v>0</v>
      </c>
      <c r="F1263" s="1">
        <v>0</v>
      </c>
      <c r="G1263" s="2">
        <f t="shared" si="40"/>
        <v>13414.693600000002</v>
      </c>
      <c r="H1263" s="2">
        <f t="shared" si="39"/>
        <v>0.21999999999775355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844914.13</v>
      </c>
      <c r="D1264" s="1">
        <f>BILANCA!E288</f>
        <v>877834.73</v>
      </c>
      <c r="E1264" s="1">
        <v>0</v>
      </c>
      <c r="F1264" s="1">
        <v>0</v>
      </c>
      <c r="G1264" s="2">
        <f t="shared" si="40"/>
        <v>730763.98879000009</v>
      </c>
      <c r="H1264" s="2">
        <f t="shared" si="39"/>
        <v>0.40000000002328306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199.08</v>
      </c>
      <c r="D1265" s="1">
        <f>BILANCA!E289</f>
        <v>0</v>
      </c>
      <c r="E1265" s="1">
        <v>0</v>
      </c>
      <c r="F1265" s="1">
        <v>0</v>
      </c>
      <c r="G1265" s="2">
        <f t="shared" si="40"/>
        <v>56.140560000000001</v>
      </c>
      <c r="H1265" s="2">
        <f t="shared" si="39"/>
        <v>8.0000000000012506E-2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212006.47</v>
      </c>
      <c r="D1270" s="1">
        <f>BILANCA!E294</f>
        <v>145498.16</v>
      </c>
      <c r="E1270" s="1">
        <v>0</v>
      </c>
      <c r="F1270" s="1">
        <v>0</v>
      </c>
      <c r="G1270" s="2">
        <f t="shared" si="40"/>
        <v>144361.80072999999</v>
      </c>
      <c r="H1270" s="2">
        <f t="shared" si="39"/>
        <v>0.63000000000465661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212006.47</v>
      </c>
      <c r="D1285" s="1">
        <f>BILANCA!E309</f>
        <v>145498.16</v>
      </c>
      <c r="E1285" s="1">
        <v>0</v>
      </c>
      <c r="F1285" s="1">
        <v>0</v>
      </c>
      <c r="G1285" s="2">
        <f t="shared" si="40"/>
        <v>151906.84258</v>
      </c>
      <c r="H1285" s="2">
        <f t="shared" si="41"/>
        <v>0.63000000000465661</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11289494.060000001</v>
      </c>
      <c r="D1299" s="6">
        <f>'RAS-funkcijski'!E5</f>
        <v>10946813.17</v>
      </c>
      <c r="E1299" s="6">
        <v>0</v>
      </c>
      <c r="F1299" s="6">
        <v>0</v>
      </c>
      <c r="G1299" s="7">
        <f t="shared" si="40"/>
        <v>33183.1204</v>
      </c>
      <c r="H1299" s="7">
        <f t="shared" si="41"/>
        <v>0.23000000044703484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11289494.060000001</v>
      </c>
      <c r="D1300" s="1">
        <f>'RAS-funkcijski'!E6</f>
        <v>10946813.17</v>
      </c>
      <c r="E1300" s="1">
        <v>0</v>
      </c>
      <c r="F1300" s="1">
        <v>0</v>
      </c>
      <c r="G1300" s="2">
        <f t="shared" si="40"/>
        <v>66366.2408</v>
      </c>
      <c r="H1300" s="2">
        <f t="shared" si="41"/>
        <v>0.23000000044703484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11289494.060000001</v>
      </c>
      <c r="D1302" s="1">
        <f>'RAS-funkcijski'!E8</f>
        <v>10946813.17</v>
      </c>
      <c r="E1302" s="1">
        <v>0</v>
      </c>
      <c r="F1302" s="1">
        <v>0</v>
      </c>
      <c r="G1302" s="2">
        <f t="shared" si="40"/>
        <v>132732.4816</v>
      </c>
      <c r="H1302" s="2">
        <f t="shared" si="41"/>
        <v>0.23000000044703484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11289494.060000001</v>
      </c>
      <c r="D1435" s="13">
        <f>'RAS-funkcijski'!E141</f>
        <v>10946813.17</v>
      </c>
      <c r="E1435" s="13">
        <v>0</v>
      </c>
      <c r="F1435" s="13">
        <v>0</v>
      </c>
      <c r="G1435" s="14">
        <f t="shared" si="46"/>
        <v>4546087.4948000005</v>
      </c>
      <c r="H1435" s="14">
        <f t="shared" si="45"/>
        <v>0.23000000044703484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1101919.6200000001</v>
      </c>
      <c r="D1480" s="6"/>
      <c r="E1480" s="6">
        <v>0</v>
      </c>
      <c r="F1480" s="6">
        <v>0</v>
      </c>
      <c r="G1480" s="7">
        <f t="shared" ref="G1480:G1511" si="52">B1480/1000*C1480</f>
        <v>1101.9196200000001</v>
      </c>
      <c r="H1480" s="7">
        <f t="shared" ref="H1480:H1511" si="53">ABS(C1480-ROUND(C1480,0))</f>
        <v>0.37999999988824129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11051836.689999999</v>
      </c>
      <c r="D1481" s="1">
        <v>0</v>
      </c>
      <c r="E1481" s="1">
        <v>0</v>
      </c>
      <c r="F1481" s="1">
        <v>0</v>
      </c>
      <c r="G1481" s="2">
        <f t="shared" si="52"/>
        <v>22103.67338</v>
      </c>
      <c r="H1481" s="2">
        <f t="shared" si="53"/>
        <v>0.31000000052154064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37379.15</v>
      </c>
      <c r="D1482" s="1">
        <v>0</v>
      </c>
      <c r="E1482" s="1">
        <v>0</v>
      </c>
      <c r="F1482" s="1">
        <v>0</v>
      </c>
      <c r="G1482" s="2">
        <f t="shared" si="52"/>
        <v>112.13745</v>
      </c>
      <c r="H1482" s="2">
        <f t="shared" si="53"/>
        <v>0.15000000000145519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10204421.489999998</v>
      </c>
      <c r="D1483" s="1">
        <v>0</v>
      </c>
      <c r="E1483" s="1">
        <v>0</v>
      </c>
      <c r="F1483" s="1">
        <v>0</v>
      </c>
      <c r="G1483" s="2">
        <f t="shared" si="52"/>
        <v>40817.685959999995</v>
      </c>
      <c r="H1483" s="2">
        <f t="shared" si="53"/>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8627527.9900000002</v>
      </c>
      <c r="D1484" s="1">
        <v>0</v>
      </c>
      <c r="E1484" s="1">
        <v>0</v>
      </c>
      <c r="F1484" s="1">
        <v>0</v>
      </c>
      <c r="G1484" s="2">
        <f t="shared" si="52"/>
        <v>43137.639950000004</v>
      </c>
      <c r="H1484" s="2">
        <f t="shared" si="53"/>
        <v>9.9999997764825821E-3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1554026.68</v>
      </c>
      <c r="D1485" s="1">
        <v>0</v>
      </c>
      <c r="E1485" s="1">
        <v>0</v>
      </c>
      <c r="F1485" s="1">
        <v>0</v>
      </c>
      <c r="G1485" s="2">
        <f t="shared" si="52"/>
        <v>9324.1600799999997</v>
      </c>
      <c r="H1485" s="2">
        <f t="shared" si="53"/>
        <v>0.32000000006519258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10490.37</v>
      </c>
      <c r="D1486" s="1">
        <v>0</v>
      </c>
      <c r="E1486" s="1">
        <v>0</v>
      </c>
      <c r="F1486" s="1">
        <v>0</v>
      </c>
      <c r="G1486" s="2">
        <f t="shared" si="52"/>
        <v>73.432590000000005</v>
      </c>
      <c r="H1486" s="2">
        <f t="shared" si="53"/>
        <v>0.37000000000080036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2389.0100000000002</v>
      </c>
      <c r="D1489" s="1">
        <v>0</v>
      </c>
      <c r="E1489" s="1">
        <v>0</v>
      </c>
      <c r="F1489" s="1">
        <v>0</v>
      </c>
      <c r="G1489" s="2">
        <f t="shared" si="52"/>
        <v>23.890100000000004</v>
      </c>
      <c r="H1489" s="2">
        <f t="shared" si="53"/>
        <v>1.0000000000218279E-2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9987.44</v>
      </c>
      <c r="D1491" s="1">
        <v>0</v>
      </c>
      <c r="E1491" s="1">
        <v>0</v>
      </c>
      <c r="F1491" s="1">
        <v>0</v>
      </c>
      <c r="G1491" s="2">
        <f t="shared" si="52"/>
        <v>119.84928000000001</v>
      </c>
      <c r="H1491" s="2">
        <f t="shared" si="53"/>
        <v>0.44000000000050932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810036.05</v>
      </c>
      <c r="D1492" s="1">
        <v>0</v>
      </c>
      <c r="E1492" s="1">
        <v>0</v>
      </c>
      <c r="F1492" s="1">
        <v>0</v>
      </c>
      <c r="G1492" s="2">
        <f t="shared" si="52"/>
        <v>10530.468650000001</v>
      </c>
      <c r="H1492" s="2">
        <f t="shared" si="53"/>
        <v>5.0000000046566129E-2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11128868.58</v>
      </c>
      <c r="D1499" s="1">
        <v>0</v>
      </c>
      <c r="E1499" s="1">
        <v>0</v>
      </c>
      <c r="F1499" s="1">
        <v>0</v>
      </c>
      <c r="G1499" s="2">
        <f t="shared" si="52"/>
        <v>222577.37160000001</v>
      </c>
      <c r="H1499" s="2">
        <f t="shared" si="53"/>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27467.59</v>
      </c>
      <c r="D1500" s="1">
        <v>0</v>
      </c>
      <c r="E1500" s="1">
        <v>0</v>
      </c>
      <c r="F1500" s="1">
        <v>0</v>
      </c>
      <c r="G1500" s="2">
        <f t="shared" si="52"/>
        <v>576.81939</v>
      </c>
      <c r="H1500" s="2">
        <f t="shared" si="53"/>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10224657.549999999</v>
      </c>
      <c r="D1501" s="1">
        <v>0</v>
      </c>
      <c r="E1501" s="1">
        <v>0</v>
      </c>
      <c r="F1501" s="1">
        <v>0</v>
      </c>
      <c r="G1501" s="2">
        <f t="shared" si="52"/>
        <v>224942.46609999996</v>
      </c>
      <c r="H1501" s="2">
        <f t="shared" si="53"/>
        <v>0.45000000111758709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8579793.6699999999</v>
      </c>
      <c r="D1502" s="1">
        <v>0</v>
      </c>
      <c r="E1502" s="1">
        <v>0</v>
      </c>
      <c r="F1502" s="1">
        <v>0</v>
      </c>
      <c r="G1502" s="2">
        <f t="shared" si="52"/>
        <v>197335.25440999999</v>
      </c>
      <c r="H1502" s="2">
        <f t="shared" si="53"/>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1621667.27</v>
      </c>
      <c r="D1503" s="1">
        <v>0</v>
      </c>
      <c r="E1503" s="1">
        <v>0</v>
      </c>
      <c r="F1503" s="1">
        <v>0</v>
      </c>
      <c r="G1503" s="2">
        <f t="shared" si="52"/>
        <v>38920.014479999998</v>
      </c>
      <c r="H1503" s="2">
        <f t="shared" si="53"/>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10820.16</v>
      </c>
      <c r="D1504" s="1">
        <v>0</v>
      </c>
      <c r="E1504" s="1">
        <v>0</v>
      </c>
      <c r="F1504" s="1">
        <v>0</v>
      </c>
      <c r="G1504" s="2">
        <f t="shared" si="52"/>
        <v>270.50400000000002</v>
      </c>
      <c r="H1504" s="2">
        <f t="shared" si="53"/>
        <v>0.15999999999985448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2389.0100000000002</v>
      </c>
      <c r="D1507" s="1">
        <v>0</v>
      </c>
      <c r="E1507" s="1">
        <v>0</v>
      </c>
      <c r="F1507" s="1">
        <v>0</v>
      </c>
      <c r="G1507" s="2">
        <f t="shared" si="52"/>
        <v>66.892280000000014</v>
      </c>
      <c r="H1507" s="2">
        <f t="shared" si="53"/>
        <v>1.0000000000218279E-2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9987.44</v>
      </c>
      <c r="D1509" s="1">
        <v>0</v>
      </c>
      <c r="E1509" s="1">
        <v>0</v>
      </c>
      <c r="F1509" s="1">
        <v>0</v>
      </c>
      <c r="G1509" s="2">
        <f t="shared" si="52"/>
        <v>299.6232</v>
      </c>
      <c r="H1509" s="2">
        <f t="shared" si="53"/>
        <v>0.44000000000050932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810235.13</v>
      </c>
      <c r="D1510" s="1">
        <v>0</v>
      </c>
      <c r="E1510" s="1">
        <v>0</v>
      </c>
      <c r="F1510" s="1">
        <v>0</v>
      </c>
      <c r="G1510" s="2">
        <f t="shared" si="52"/>
        <v>25117.28903</v>
      </c>
      <c r="H1510" s="2">
        <f t="shared" si="53"/>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66508.31</v>
      </c>
      <c r="D1511" s="1">
        <v>0</v>
      </c>
      <c r="E1511" s="1">
        <v>0</v>
      </c>
      <c r="F1511" s="1">
        <v>0</v>
      </c>
      <c r="G1511" s="2">
        <f t="shared" si="52"/>
        <v>2128.2659199999998</v>
      </c>
      <c r="H1511" s="2">
        <f t="shared" si="53"/>
        <v>0.30999999999767169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66508.31</v>
      </c>
      <c r="D1515" s="1">
        <v>0</v>
      </c>
      <c r="E1515" s="1">
        <v>0</v>
      </c>
      <c r="F1515" s="1">
        <v>0</v>
      </c>
      <c r="G1515" s="2">
        <f t="shared" si="54"/>
        <v>2394.2991599999996</v>
      </c>
      <c r="H1515" s="2">
        <f t="shared" si="55"/>
        <v>0.30999999999767169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1024887.7299999986</v>
      </c>
      <c r="D1517" s="1">
        <v>0</v>
      </c>
      <c r="E1517" s="1">
        <v>0</v>
      </c>
      <c r="F1517" s="1">
        <v>0</v>
      </c>
      <c r="G1517" s="2">
        <f t="shared" si="54"/>
        <v>38945.733739999945</v>
      </c>
      <c r="H1517" s="2">
        <f t="shared" si="55"/>
        <v>0.27000000141561031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1554.8400000000001</v>
      </c>
      <c r="D1518" s="1">
        <v>0</v>
      </c>
      <c r="E1518" s="1">
        <v>0</v>
      </c>
      <c r="F1518" s="1">
        <v>0</v>
      </c>
      <c r="G1518" s="2">
        <f t="shared" si="54"/>
        <v>60.638760000000005</v>
      </c>
      <c r="H1518" s="2">
        <f t="shared" si="55"/>
        <v>0.15999999999985448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1554.8400000000001</v>
      </c>
      <c r="D1524" s="1">
        <v>0</v>
      </c>
      <c r="E1524" s="1">
        <v>0</v>
      </c>
      <c r="F1524" s="1">
        <v>0</v>
      </c>
      <c r="G1524" s="2">
        <f t="shared" si="54"/>
        <v>69.967799999999997</v>
      </c>
      <c r="H1524" s="2">
        <f t="shared" si="55"/>
        <v>0.15999999999985448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1554.8400000000001</v>
      </c>
      <c r="D1530" s="1">
        <v>0</v>
      </c>
      <c r="E1530" s="1">
        <v>0</v>
      </c>
      <c r="F1530" s="1">
        <v>0</v>
      </c>
      <c r="G1530" s="2">
        <f t="shared" si="54"/>
        <v>79.296840000000003</v>
      </c>
      <c r="H1530" s="2">
        <f t="shared" si="55"/>
        <v>0.15999999999985448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235.11</v>
      </c>
      <c r="D1531" s="1">
        <v>0</v>
      </c>
      <c r="E1531" s="1">
        <v>0</v>
      </c>
      <c r="F1531" s="1">
        <v>0</v>
      </c>
      <c r="G1531" s="2">
        <f t="shared" si="54"/>
        <v>12.225720000000001</v>
      </c>
      <c r="H1531" s="2">
        <f t="shared" si="55"/>
        <v>0.11000000000001364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1319.73</v>
      </c>
      <c r="D1532" s="1">
        <v>0</v>
      </c>
      <c r="E1532" s="1">
        <v>0</v>
      </c>
      <c r="F1532" s="1">
        <v>0</v>
      </c>
      <c r="G1532" s="2">
        <f t="shared" si="54"/>
        <v>69.945689999999999</v>
      </c>
      <c r="H1532" s="2">
        <f t="shared" si="55"/>
        <v>0.26999999999998181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1023332.8900000001</v>
      </c>
      <c r="D1576" s="1">
        <v>0</v>
      </c>
      <c r="E1576" s="1">
        <v>0</v>
      </c>
      <c r="F1576" s="1">
        <v>0</v>
      </c>
      <c r="G1576" s="2">
        <f t="shared" si="56"/>
        <v>99263.290330000018</v>
      </c>
      <c r="H1576" s="2">
        <f t="shared" si="57"/>
        <v>0.10999999986961484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62308.06</v>
      </c>
      <c r="D1577" s="1">
        <v>0</v>
      </c>
      <c r="E1577" s="1">
        <v>0</v>
      </c>
      <c r="F1577" s="1">
        <v>0</v>
      </c>
      <c r="G1577" s="2">
        <f t="shared" si="56"/>
        <v>6106.1898799999999</v>
      </c>
      <c r="H1577" s="2">
        <f t="shared" si="57"/>
        <v>5.9999999997671694E-2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814805.24</v>
      </c>
      <c r="D1578" s="1">
        <v>0</v>
      </c>
      <c r="E1578" s="1">
        <v>0</v>
      </c>
      <c r="F1578" s="1">
        <v>0</v>
      </c>
      <c r="G1578" s="2">
        <f t="shared" si="56"/>
        <v>80665.718760000003</v>
      </c>
      <c r="H1578" s="2">
        <f t="shared" si="57"/>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721.43</v>
      </c>
      <c r="D1579" s="1">
        <v>0</v>
      </c>
      <c r="E1579" s="1">
        <v>0</v>
      </c>
      <c r="F1579" s="1">
        <v>0</v>
      </c>
      <c r="G1579" s="2">
        <f t="shared" si="56"/>
        <v>72.143000000000001</v>
      </c>
      <c r="H1579" s="2">
        <f t="shared" si="57"/>
        <v>0.42999999999994998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145498.16</v>
      </c>
      <c r="D1580" s="13">
        <v>0</v>
      </c>
      <c r="E1580" s="13">
        <v>0</v>
      </c>
      <c r="F1580" s="13">
        <v>0</v>
      </c>
      <c r="G1580" s="14">
        <f t="shared" si="56"/>
        <v>14695.314160000002</v>
      </c>
      <c r="H1580" s="14">
        <f t="shared" si="57"/>
        <v>0.16000000000349246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6138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v>12</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10842492.829999998</v>
      </c>
      <c r="I16" s="170">
        <f>'PR-RAS'!E6</f>
        <v>11037874.48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9935840.5500000007</v>
      </c>
      <c r="I17" s="170">
        <f>'PR-RAS'!E151</f>
        <v>10129934.799999999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18238.250000001863</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6314.7500000014261</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9050786.5600000005</v>
      </c>
      <c r="I20" s="173">
        <f>BILANCA!E7</f>
        <v>9521176.0600000005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883598.4</v>
      </c>
      <c r="I21" s="175">
        <f>BILANCA!E68</f>
        <v>897627.82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1101919.6199999999</v>
      </c>
      <c r="I22" s="175">
        <f>BILANCA!E176</f>
        <v>1024887.7300000001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8832465.339999998</v>
      </c>
      <c r="I23" s="177">
        <f>BILANCA!E237</f>
        <v>9393916.1500000004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11289494.060000001</v>
      </c>
      <c r="I24" s="173">
        <f>'RAS-funkcijski'!E5</f>
        <v>10946813.17</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11289494.060000001</v>
      </c>
      <c r="I28" s="179">
        <f>'RAS-funkcijski'!E141</f>
        <v>10946813.17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1101919.6200000001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1024887.7299999986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1554.8400000000001</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1023332.8900000001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v>12</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10842492.829999998</v>
      </c>
      <c r="E6" s="51">
        <f>E7+E44+E50+E82+E106+E124+E133+E139</f>
        <v>11037874.48</v>
      </c>
      <c r="F6" s="52">
        <f t="shared" ref="F6:F69" si="0">IF(D6&lt;&gt;0,IF(E6/D6&gt;=100,"&gt;&gt;100",E6/D6*100),"-")</f>
        <v>101.80199934704501</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889581.36</v>
      </c>
      <c r="E50" s="51">
        <f>E51+E54+E59+E62+E65+E68+E71+E74+E77</f>
        <v>357716.99</v>
      </c>
      <c r="F50" s="52">
        <f t="shared" si="0"/>
        <v>40.211835149063823</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SUM(D55:D58)</f>
        <v>889581.36</v>
      </c>
      <c r="E54" s="51">
        <f>SUM(E55:E58)</f>
        <v>357716.99</v>
      </c>
      <c r="F54" s="52">
        <f t="shared" si="0"/>
        <v>40.211835149063823</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889581.36</v>
      </c>
      <c r="E58" s="242">
        <v>357716.99</v>
      </c>
      <c r="F58" s="52">
        <f t="shared" si="0"/>
        <v>40.211835149063823</v>
      </c>
    </row>
    <row r="59" spans="1:6" ht="22.8" x14ac:dyDescent="0.2">
      <c r="A59" s="53">
        <v>633</v>
      </c>
      <c r="B59" s="86" t="s">
        <v>164</v>
      </c>
      <c r="C59" s="50" t="s">
        <v>165</v>
      </c>
      <c r="D59" s="51">
        <f>SUM(D60:D61)</f>
        <v>0</v>
      </c>
      <c r="E59" s="51">
        <f>SUM(E60:E61)</f>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ref="F70:F133" si="1">IF(D70&lt;&gt;0,IF(E70/D70&gt;=100,"&gt;&gt;100",E70/D70*100),"-")</f>
        <v>-</v>
      </c>
    </row>
    <row r="71" spans="1:6" ht="22.8"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12"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2.8" x14ac:dyDescent="0.2">
      <c r="A80" s="53">
        <v>6393</v>
      </c>
      <c r="B80" s="85" t="s">
        <v>206</v>
      </c>
      <c r="C80" s="50" t="s">
        <v>207</v>
      </c>
      <c r="D80" s="242">
        <v>0</v>
      </c>
      <c r="E80" s="242">
        <v>0</v>
      </c>
      <c r="F80" s="52" t="str">
        <f t="shared" si="1"/>
        <v>-</v>
      </c>
    </row>
    <row r="81" spans="1:6" ht="22.8"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66.73</v>
      </c>
      <c r="E82" s="51">
        <f>E83+E91+E98</f>
        <v>0</v>
      </c>
      <c r="F82" s="52">
        <f t="shared" si="1"/>
        <v>0</v>
      </c>
    </row>
    <row r="83" spans="1:6" ht="12.75" customHeight="1" x14ac:dyDescent="0.2">
      <c r="A83" s="53">
        <v>641</v>
      </c>
      <c r="B83" s="85" t="s">
        <v>212</v>
      </c>
      <c r="C83" s="50" t="s">
        <v>213</v>
      </c>
      <c r="D83" s="51">
        <f>SUM(D84:D90)</f>
        <v>66.73</v>
      </c>
      <c r="E83" s="51">
        <f>SUM(E84:E90)</f>
        <v>0</v>
      </c>
      <c r="F83" s="52">
        <f t="shared" si="1"/>
        <v>0</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66.73</v>
      </c>
      <c r="E87" s="242">
        <v>0</v>
      </c>
      <c r="F87" s="52">
        <f t="shared" si="1"/>
        <v>0</v>
      </c>
    </row>
    <row r="88" spans="1:6" ht="12.75" customHeight="1" x14ac:dyDescent="0.2">
      <c r="A88" s="53">
        <v>6416</v>
      </c>
      <c r="B88" s="85" t="s">
        <v>222</v>
      </c>
      <c r="C88" s="50" t="s">
        <v>223</v>
      </c>
      <c r="D88" s="242">
        <v>0</v>
      </c>
      <c r="E88" s="242">
        <v>0</v>
      </c>
      <c r="F88" s="52" t="str">
        <f t="shared" si="1"/>
        <v>-</v>
      </c>
    </row>
    <row r="89" spans="1:6" ht="22.8"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2.8" x14ac:dyDescent="0.2">
      <c r="A99" s="53">
        <v>6431</v>
      </c>
      <c r="B99" s="85" t="s">
        <v>244</v>
      </c>
      <c r="C99" s="50" t="s">
        <v>245</v>
      </c>
      <c r="D99" s="242">
        <v>0</v>
      </c>
      <c r="E99" s="242">
        <v>0</v>
      </c>
      <c r="F99" s="52" t="str">
        <f t="shared" si="1"/>
        <v>-</v>
      </c>
    </row>
    <row r="100" spans="1:6" ht="22.8" x14ac:dyDescent="0.2">
      <c r="A100" s="53">
        <v>6432</v>
      </c>
      <c r="B100" s="232" t="s">
        <v>246</v>
      </c>
      <c r="C100" s="50" t="s">
        <v>247</v>
      </c>
      <c r="D100" s="242">
        <v>0</v>
      </c>
      <c r="E100" s="242">
        <v>0</v>
      </c>
      <c r="F100" s="52" t="str">
        <f t="shared" si="1"/>
        <v>-</v>
      </c>
    </row>
    <row r="101" spans="1:6" ht="22.8" x14ac:dyDescent="0.2">
      <c r="A101" s="53">
        <v>6433</v>
      </c>
      <c r="B101" s="232" t="s">
        <v>248</v>
      </c>
      <c r="C101" s="50" t="s">
        <v>249</v>
      </c>
      <c r="D101" s="242">
        <v>0</v>
      </c>
      <c r="E101" s="242">
        <v>0</v>
      </c>
      <c r="F101" s="52" t="str">
        <f t="shared" si="1"/>
        <v>-</v>
      </c>
    </row>
    <row r="102" spans="1:6" ht="12" x14ac:dyDescent="0.2">
      <c r="A102" s="53">
        <v>6434</v>
      </c>
      <c r="B102" s="85" t="s">
        <v>250</v>
      </c>
      <c r="C102" s="50" t="s">
        <v>251</v>
      </c>
      <c r="D102" s="242">
        <v>0</v>
      </c>
      <c r="E102" s="242">
        <v>0</v>
      </c>
      <c r="F102" s="52" t="str">
        <f t="shared" si="1"/>
        <v>-</v>
      </c>
    </row>
    <row r="103" spans="1:6" ht="22.8" x14ac:dyDescent="0.2">
      <c r="A103" s="53">
        <v>6435</v>
      </c>
      <c r="B103" s="232" t="s">
        <v>252</v>
      </c>
      <c r="C103" s="50" t="s">
        <v>253</v>
      </c>
      <c r="D103" s="242">
        <v>0</v>
      </c>
      <c r="E103" s="242">
        <v>0</v>
      </c>
      <c r="F103" s="52" t="str">
        <f t="shared" si="1"/>
        <v>-</v>
      </c>
    </row>
    <row r="104" spans="1:6" ht="22.8"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2.8"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2.8"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2.8" x14ac:dyDescent="0.2">
      <c r="A124" s="53">
        <v>66</v>
      </c>
      <c r="B124" s="231" t="s">
        <v>294</v>
      </c>
      <c r="C124" s="50" t="s">
        <v>295</v>
      </c>
      <c r="D124" s="51">
        <f>D125+D128</f>
        <v>495415.76999999996</v>
      </c>
      <c r="E124" s="51">
        <f>E125+E128</f>
        <v>109974.73000000001</v>
      </c>
      <c r="F124" s="52">
        <f t="shared" si="1"/>
        <v>22.198471800766459</v>
      </c>
    </row>
    <row r="125" spans="1:6" ht="12.75" customHeight="1" x14ac:dyDescent="0.2">
      <c r="A125" s="53">
        <v>661</v>
      </c>
      <c r="B125" s="86" t="s">
        <v>296</v>
      </c>
      <c r="C125" s="50" t="s">
        <v>297</v>
      </c>
      <c r="D125" s="51">
        <f>SUM(D126:D127)</f>
        <v>495415.76999999996</v>
      </c>
      <c r="E125" s="51">
        <f>SUM(E126:E127)</f>
        <v>109974.73000000001</v>
      </c>
      <c r="F125" s="52">
        <f t="shared" si="1"/>
        <v>22.198471800766459</v>
      </c>
    </row>
    <row r="126" spans="1:6" ht="12.75" customHeight="1" x14ac:dyDescent="0.2">
      <c r="A126" s="53">
        <v>6614</v>
      </c>
      <c r="B126" s="86" t="s">
        <v>298</v>
      </c>
      <c r="C126" s="50" t="s">
        <v>299</v>
      </c>
      <c r="D126" s="242">
        <v>6376.67</v>
      </c>
      <c r="E126" s="242">
        <v>7613.63</v>
      </c>
      <c r="F126" s="52">
        <f t="shared" si="1"/>
        <v>119.39821254667405</v>
      </c>
    </row>
    <row r="127" spans="1:6" ht="12.75" customHeight="1" x14ac:dyDescent="0.2">
      <c r="A127" s="53">
        <v>6615</v>
      </c>
      <c r="B127" s="86" t="s">
        <v>300</v>
      </c>
      <c r="C127" s="50" t="s">
        <v>301</v>
      </c>
      <c r="D127" s="242">
        <v>489039.1</v>
      </c>
      <c r="E127" s="242">
        <v>102361.1</v>
      </c>
      <c r="F127" s="52">
        <f t="shared" si="1"/>
        <v>20.931066657042351</v>
      </c>
    </row>
    <row r="128" spans="1:6" ht="22.8"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2.8" x14ac:dyDescent="0.2">
      <c r="A131" s="53" t="s">
        <v>308</v>
      </c>
      <c r="B131" s="232" t="s">
        <v>309</v>
      </c>
      <c r="C131" s="54" t="s">
        <v>308</v>
      </c>
      <c r="D131" s="242">
        <v>0</v>
      </c>
      <c r="E131" s="242">
        <v>0</v>
      </c>
      <c r="F131" s="52" t="str">
        <f t="shared" si="1"/>
        <v>-</v>
      </c>
    </row>
    <row r="132" spans="1:6" ht="22.8" x14ac:dyDescent="0.2">
      <c r="A132" s="53" t="s">
        <v>310</v>
      </c>
      <c r="B132" s="232" t="s">
        <v>311</v>
      </c>
      <c r="C132" s="54" t="s">
        <v>310</v>
      </c>
      <c r="D132" s="242">
        <v>0</v>
      </c>
      <c r="E132" s="242">
        <v>0</v>
      </c>
      <c r="F132" s="52" t="str">
        <f t="shared" si="1"/>
        <v>-</v>
      </c>
    </row>
    <row r="133" spans="1:6" ht="22.8" x14ac:dyDescent="0.2">
      <c r="A133" s="53">
        <v>67</v>
      </c>
      <c r="B133" s="232" t="s">
        <v>312</v>
      </c>
      <c r="C133" s="50" t="s">
        <v>313</v>
      </c>
      <c r="D133" s="51">
        <f>D134+D138</f>
        <v>9457428.9699999988</v>
      </c>
      <c r="E133" s="51">
        <f>E134+E138</f>
        <v>10570142.949999999</v>
      </c>
      <c r="F133" s="52">
        <f t="shared" si="1"/>
        <v>111.76550184547673</v>
      </c>
    </row>
    <row r="134" spans="1:6" ht="22.8" x14ac:dyDescent="0.2">
      <c r="A134" s="53">
        <v>671</v>
      </c>
      <c r="B134" s="232" t="s">
        <v>314</v>
      </c>
      <c r="C134" s="50" t="s">
        <v>315</v>
      </c>
      <c r="D134" s="51">
        <f>SUM(D135:D137)</f>
        <v>9457428.9699999988</v>
      </c>
      <c r="E134" s="51">
        <f>SUM(E135:E137)</f>
        <v>10570142.949999999</v>
      </c>
      <c r="F134" s="52">
        <f t="shared" ref="F134:F197" si="2">IF(D134&lt;&gt;0,IF(E134/D134&gt;=100,"&gt;&gt;100",E134/D134*100),"-")</f>
        <v>111.76550184547673</v>
      </c>
    </row>
    <row r="135" spans="1:6" ht="12.75" customHeight="1" x14ac:dyDescent="0.2">
      <c r="A135" s="53">
        <v>6711</v>
      </c>
      <c r="B135" s="85" t="s">
        <v>316</v>
      </c>
      <c r="C135" s="50" t="s">
        <v>317</v>
      </c>
      <c r="D135" s="242">
        <v>9150717.5999999996</v>
      </c>
      <c r="E135" s="242">
        <v>10051116.5</v>
      </c>
      <c r="F135" s="52">
        <f t="shared" si="2"/>
        <v>109.83965344969231</v>
      </c>
    </row>
    <row r="136" spans="1:6" ht="22.8" x14ac:dyDescent="0.2">
      <c r="A136" s="53">
        <v>6712</v>
      </c>
      <c r="B136" s="232" t="s">
        <v>318</v>
      </c>
      <c r="C136" s="50" t="s">
        <v>319</v>
      </c>
      <c r="D136" s="242">
        <v>306711.37</v>
      </c>
      <c r="E136" s="242">
        <v>519026.45</v>
      </c>
      <c r="F136" s="52">
        <f t="shared" si="2"/>
        <v>169.22308749101802</v>
      </c>
    </row>
    <row r="137" spans="1:6" ht="22.8"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39.81</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39.81</v>
      </c>
      <c r="F150" s="52" t="str">
        <f t="shared" si="2"/>
        <v>-</v>
      </c>
    </row>
    <row r="151" spans="1:6" ht="12.75" customHeight="1" x14ac:dyDescent="0.2">
      <c r="A151" s="53">
        <v>3</v>
      </c>
      <c r="B151" s="85" t="s">
        <v>348</v>
      </c>
      <c r="C151" s="50" t="s">
        <v>56</v>
      </c>
      <c r="D151" s="51">
        <f>D152+D163+D196+D215+D224+D252+D263</f>
        <v>9935840.5500000007</v>
      </c>
      <c r="E151" s="51">
        <f>E152+E163+E196+E215+E224+E252+E263</f>
        <v>10129934.799999999</v>
      </c>
      <c r="F151" s="52">
        <f t="shared" si="2"/>
        <v>101.95347589389402</v>
      </c>
    </row>
    <row r="152" spans="1:6" ht="12.75" customHeight="1" x14ac:dyDescent="0.2">
      <c r="A152" s="53">
        <v>31</v>
      </c>
      <c r="B152" s="85" t="s">
        <v>349</v>
      </c>
      <c r="C152" s="50" t="s">
        <v>350</v>
      </c>
      <c r="D152" s="51">
        <f>D153+D158+D159</f>
        <v>7965279.9900000002</v>
      </c>
      <c r="E152" s="51">
        <f>E153+E158+E159</f>
        <v>8540934.7400000002</v>
      </c>
      <c r="F152" s="52">
        <f t="shared" si="2"/>
        <v>107.22704978007935</v>
      </c>
    </row>
    <row r="153" spans="1:6" ht="12.75" customHeight="1" x14ac:dyDescent="0.2">
      <c r="A153" s="53">
        <v>311</v>
      </c>
      <c r="B153" s="85" t="s">
        <v>351</v>
      </c>
      <c r="C153" s="50" t="s">
        <v>352</v>
      </c>
      <c r="D153" s="51">
        <f>SUM(D154:D157)</f>
        <v>6673155.7400000002</v>
      </c>
      <c r="E153" s="51">
        <f>SUM(E154:E157)</f>
        <v>7077755.8399999999</v>
      </c>
      <c r="F153" s="52">
        <f t="shared" si="2"/>
        <v>106.06309991500362</v>
      </c>
    </row>
    <row r="154" spans="1:6" ht="12.75" customHeight="1" x14ac:dyDescent="0.2">
      <c r="A154" s="53">
        <v>3111</v>
      </c>
      <c r="B154" s="85" t="s">
        <v>353</v>
      </c>
      <c r="C154" s="50" t="s">
        <v>354</v>
      </c>
      <c r="D154" s="242">
        <v>6646721.79</v>
      </c>
      <c r="E154" s="242">
        <v>7054804.0499999998</v>
      </c>
      <c r="F154" s="52">
        <f t="shared" si="2"/>
        <v>106.13960194052292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26433.95</v>
      </c>
      <c r="E156" s="242">
        <v>22951.79</v>
      </c>
      <c r="F156" s="52">
        <f t="shared" si="2"/>
        <v>86.826940355111518</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213091.02</v>
      </c>
      <c r="E158" s="242">
        <v>310158.58</v>
      </c>
      <c r="F158" s="52">
        <f t="shared" si="2"/>
        <v>145.55215888496852</v>
      </c>
    </row>
    <row r="159" spans="1:6" ht="12.75" customHeight="1" x14ac:dyDescent="0.2">
      <c r="A159" s="53">
        <v>313</v>
      </c>
      <c r="B159" s="85" t="s">
        <v>363</v>
      </c>
      <c r="C159" s="50" t="s">
        <v>364</v>
      </c>
      <c r="D159" s="51">
        <f>SUM(D160:D162)</f>
        <v>1079033.23</v>
      </c>
      <c r="E159" s="51">
        <f>SUM(E160:E162)</f>
        <v>1153020.32</v>
      </c>
      <c r="F159" s="52">
        <f t="shared" si="2"/>
        <v>106.85679439177235</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1079033.23</v>
      </c>
      <c r="E161" s="242">
        <v>1153020.32</v>
      </c>
      <c r="F161" s="52">
        <f t="shared" si="2"/>
        <v>106.85679439177235</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1965915.3099999996</v>
      </c>
      <c r="E163" s="51">
        <f>E164+E169+E177+E187+E188</f>
        <v>1576120.5499999998</v>
      </c>
      <c r="F163" s="52">
        <f t="shared" si="2"/>
        <v>80.172352388872753</v>
      </c>
    </row>
    <row r="164" spans="1:6" ht="12.75" customHeight="1" x14ac:dyDescent="0.2">
      <c r="A164" s="53">
        <v>321</v>
      </c>
      <c r="B164" s="85" t="s">
        <v>372</v>
      </c>
      <c r="C164" s="50" t="s">
        <v>373</v>
      </c>
      <c r="D164" s="51">
        <f>SUM(D165:D168)</f>
        <v>359027.25</v>
      </c>
      <c r="E164" s="51">
        <f>SUM(E165:E168)</f>
        <v>324774.42999999993</v>
      </c>
      <c r="F164" s="52">
        <f t="shared" si="2"/>
        <v>90.459548683282378</v>
      </c>
    </row>
    <row r="165" spans="1:6" ht="12.75" customHeight="1" x14ac:dyDescent="0.2">
      <c r="A165" s="53">
        <v>3211</v>
      </c>
      <c r="B165" s="85" t="s">
        <v>374</v>
      </c>
      <c r="C165" s="50" t="s">
        <v>375</v>
      </c>
      <c r="D165" s="242">
        <v>170476.11</v>
      </c>
      <c r="E165" s="242">
        <v>127017.97</v>
      </c>
      <c r="F165" s="52">
        <f t="shared" si="2"/>
        <v>74.507782938031625</v>
      </c>
    </row>
    <row r="166" spans="1:6" ht="12.75" customHeight="1" x14ac:dyDescent="0.2">
      <c r="A166" s="53">
        <v>3212</v>
      </c>
      <c r="B166" s="85" t="s">
        <v>376</v>
      </c>
      <c r="C166" s="50" t="s">
        <v>377</v>
      </c>
      <c r="D166" s="242">
        <v>172701.95</v>
      </c>
      <c r="E166" s="242">
        <v>172650.74</v>
      </c>
      <c r="F166" s="52">
        <f t="shared" si="2"/>
        <v>99.970347758088423</v>
      </c>
    </row>
    <row r="167" spans="1:6" ht="12.75" customHeight="1" x14ac:dyDescent="0.2">
      <c r="A167" s="53">
        <v>3213</v>
      </c>
      <c r="B167" s="85" t="s">
        <v>378</v>
      </c>
      <c r="C167" s="50" t="s">
        <v>379</v>
      </c>
      <c r="D167" s="242">
        <v>15849.19</v>
      </c>
      <c r="E167" s="242">
        <v>25105.72</v>
      </c>
      <c r="F167" s="52">
        <f t="shared" si="2"/>
        <v>158.40380486321385</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222394.88</v>
      </c>
      <c r="E169" s="51">
        <f>SUM(E170:E176)</f>
        <v>226275.01</v>
      </c>
      <c r="F169" s="52">
        <f t="shared" si="2"/>
        <v>101.74470293560715</v>
      </c>
    </row>
    <row r="170" spans="1:6" ht="12.75" customHeight="1" x14ac:dyDescent="0.2">
      <c r="A170" s="53">
        <v>3221</v>
      </c>
      <c r="B170" s="85" t="s">
        <v>384</v>
      </c>
      <c r="C170" s="50" t="s">
        <v>385</v>
      </c>
      <c r="D170" s="242">
        <v>52287.72</v>
      </c>
      <c r="E170" s="242">
        <v>71913.13</v>
      </c>
      <c r="F170" s="52">
        <f t="shared" si="2"/>
        <v>137.53349734889952</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153035.75</v>
      </c>
      <c r="E172" s="242">
        <v>136159.25</v>
      </c>
      <c r="F172" s="52">
        <f t="shared" si="2"/>
        <v>88.972184603924248</v>
      </c>
    </row>
    <row r="173" spans="1:6" ht="12.75" customHeight="1" x14ac:dyDescent="0.2">
      <c r="A173" s="53">
        <v>3224</v>
      </c>
      <c r="B173" s="85" t="s">
        <v>390</v>
      </c>
      <c r="C173" s="50" t="s">
        <v>391</v>
      </c>
      <c r="D173" s="242">
        <v>760.06</v>
      </c>
      <c r="E173" s="242">
        <v>375.22</v>
      </c>
      <c r="F173" s="52">
        <f t="shared" si="2"/>
        <v>49.367155224587542</v>
      </c>
    </row>
    <row r="174" spans="1:6" ht="12.75" customHeight="1" x14ac:dyDescent="0.2">
      <c r="A174" s="53">
        <v>3225</v>
      </c>
      <c r="B174" s="85" t="s">
        <v>392</v>
      </c>
      <c r="C174" s="50" t="s">
        <v>393</v>
      </c>
      <c r="D174" s="242">
        <v>13457.81</v>
      </c>
      <c r="E174" s="242">
        <v>15128.41</v>
      </c>
      <c r="F174" s="52">
        <f t="shared" si="2"/>
        <v>112.41360964376818</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2853.54</v>
      </c>
      <c r="E176" s="242">
        <v>2699</v>
      </c>
      <c r="F176" s="52">
        <f t="shared" si="2"/>
        <v>94.584270765435221</v>
      </c>
    </row>
    <row r="177" spans="1:6" ht="12.75" customHeight="1" x14ac:dyDescent="0.2">
      <c r="A177" s="53">
        <v>323</v>
      </c>
      <c r="B177" s="85" t="s">
        <v>398</v>
      </c>
      <c r="C177" s="50" t="s">
        <v>399</v>
      </c>
      <c r="D177" s="51">
        <f>SUM(D178:D186)</f>
        <v>1208066.2399999998</v>
      </c>
      <c r="E177" s="51">
        <f>SUM(E178:E186)</f>
        <v>916815.34</v>
      </c>
      <c r="F177" s="52">
        <f t="shared" si="2"/>
        <v>75.891148154260165</v>
      </c>
    </row>
    <row r="178" spans="1:6" ht="12.75" customHeight="1" x14ac:dyDescent="0.2">
      <c r="A178" s="53">
        <v>3231</v>
      </c>
      <c r="B178" s="85" t="s">
        <v>400</v>
      </c>
      <c r="C178" s="50" t="s">
        <v>401</v>
      </c>
      <c r="D178" s="242">
        <v>71010.36</v>
      </c>
      <c r="E178" s="242">
        <v>100388.12</v>
      </c>
      <c r="F178" s="52">
        <f t="shared" si="2"/>
        <v>141.3710900775605</v>
      </c>
    </row>
    <row r="179" spans="1:6" ht="12.75" customHeight="1" x14ac:dyDescent="0.2">
      <c r="A179" s="53">
        <v>3232</v>
      </c>
      <c r="B179" s="85" t="s">
        <v>402</v>
      </c>
      <c r="C179" s="50" t="s">
        <v>403</v>
      </c>
      <c r="D179" s="242">
        <v>199577.3</v>
      </c>
      <c r="E179" s="242">
        <v>102652.18</v>
      </c>
      <c r="F179" s="52">
        <f t="shared" si="2"/>
        <v>51.43479744439874</v>
      </c>
    </row>
    <row r="180" spans="1:6" ht="12.75" customHeight="1" x14ac:dyDescent="0.2">
      <c r="A180" s="53">
        <v>3233</v>
      </c>
      <c r="B180" s="85" t="s">
        <v>404</v>
      </c>
      <c r="C180" s="50" t="s">
        <v>405</v>
      </c>
      <c r="D180" s="242">
        <v>22006.67</v>
      </c>
      <c r="E180" s="242">
        <v>6954.52</v>
      </c>
      <c r="F180" s="52">
        <f t="shared" si="2"/>
        <v>31.60187343200948</v>
      </c>
    </row>
    <row r="181" spans="1:6" ht="12.75" customHeight="1" x14ac:dyDescent="0.2">
      <c r="A181" s="53">
        <v>3234</v>
      </c>
      <c r="B181" s="85" t="s">
        <v>406</v>
      </c>
      <c r="C181" s="50" t="s">
        <v>407</v>
      </c>
      <c r="D181" s="242">
        <v>45016.59</v>
      </c>
      <c r="E181" s="242">
        <v>51393.02</v>
      </c>
      <c r="F181" s="52">
        <f t="shared" si="2"/>
        <v>114.16462242031216</v>
      </c>
    </row>
    <row r="182" spans="1:6" ht="12.75" customHeight="1" x14ac:dyDescent="0.2">
      <c r="A182" s="53">
        <v>3235</v>
      </c>
      <c r="B182" s="85" t="s">
        <v>408</v>
      </c>
      <c r="C182" s="50" t="s">
        <v>409</v>
      </c>
      <c r="D182" s="242">
        <v>100725.23</v>
      </c>
      <c r="E182" s="242">
        <v>266158.89</v>
      </c>
      <c r="F182" s="52">
        <f t="shared" si="2"/>
        <v>264.24252394360383</v>
      </c>
    </row>
    <row r="183" spans="1:6" ht="12.75" customHeight="1" x14ac:dyDescent="0.2">
      <c r="A183" s="53">
        <v>3236</v>
      </c>
      <c r="B183" s="85" t="s">
        <v>410</v>
      </c>
      <c r="C183" s="50" t="s">
        <v>411</v>
      </c>
      <c r="D183" s="242">
        <v>2365.12</v>
      </c>
      <c r="E183" s="242">
        <v>16532.29</v>
      </c>
      <c r="F183" s="52">
        <f t="shared" si="2"/>
        <v>699.00427885265867</v>
      </c>
    </row>
    <row r="184" spans="1:6" ht="12.75" customHeight="1" x14ac:dyDescent="0.2">
      <c r="A184" s="53">
        <v>3237</v>
      </c>
      <c r="B184" s="85" t="s">
        <v>412</v>
      </c>
      <c r="C184" s="50" t="s">
        <v>413</v>
      </c>
      <c r="D184" s="242">
        <v>447647.95</v>
      </c>
      <c r="E184" s="242">
        <v>34719.019999999997</v>
      </c>
      <c r="F184" s="52">
        <f t="shared" si="2"/>
        <v>7.7558760181968873</v>
      </c>
    </row>
    <row r="185" spans="1:6" ht="12.75" customHeight="1" x14ac:dyDescent="0.2">
      <c r="A185" s="53">
        <v>3238</v>
      </c>
      <c r="B185" s="85" t="s">
        <v>414</v>
      </c>
      <c r="C185" s="50" t="s">
        <v>415</v>
      </c>
      <c r="D185" s="242">
        <v>160907.65</v>
      </c>
      <c r="E185" s="242">
        <v>150258.43</v>
      </c>
      <c r="F185" s="52">
        <f t="shared" si="2"/>
        <v>93.381781413127342</v>
      </c>
    </row>
    <row r="186" spans="1:6" ht="12.75" customHeight="1" x14ac:dyDescent="0.2">
      <c r="A186" s="53">
        <v>3239</v>
      </c>
      <c r="B186" s="85" t="s">
        <v>416</v>
      </c>
      <c r="C186" s="50" t="s">
        <v>417</v>
      </c>
      <c r="D186" s="242">
        <v>158809.37</v>
      </c>
      <c r="E186" s="242">
        <v>187758.87</v>
      </c>
      <c r="F186" s="52">
        <f t="shared" si="2"/>
        <v>118.22908811992643</v>
      </c>
    </row>
    <row r="187" spans="1:6" ht="12.75" customHeight="1" x14ac:dyDescent="0.2">
      <c r="A187" s="53">
        <v>324</v>
      </c>
      <c r="B187" s="85" t="s">
        <v>418</v>
      </c>
      <c r="C187" s="50" t="s">
        <v>419</v>
      </c>
      <c r="D187" s="242">
        <v>106624.88</v>
      </c>
      <c r="E187" s="242">
        <v>1361.19</v>
      </c>
      <c r="F187" s="52">
        <f t="shared" si="2"/>
        <v>1.2766157392158377</v>
      </c>
    </row>
    <row r="188" spans="1:6" ht="12.75" customHeight="1" x14ac:dyDescent="0.2">
      <c r="A188" s="53">
        <v>329</v>
      </c>
      <c r="B188" s="85" t="s">
        <v>420</v>
      </c>
      <c r="C188" s="50" t="s">
        <v>421</v>
      </c>
      <c r="D188" s="51">
        <f>SUM(D189:D195)</f>
        <v>69802.06</v>
      </c>
      <c r="E188" s="51">
        <f>SUM(E189:E195)</f>
        <v>106894.58</v>
      </c>
      <c r="F188" s="52">
        <f t="shared" si="2"/>
        <v>153.13957782907841</v>
      </c>
    </row>
    <row r="189" spans="1:6" ht="12.75" customHeight="1" x14ac:dyDescent="0.2">
      <c r="A189" s="53">
        <v>3291</v>
      </c>
      <c r="B189" s="232" t="s">
        <v>422</v>
      </c>
      <c r="C189" s="50" t="s">
        <v>423</v>
      </c>
      <c r="D189" s="242">
        <v>15203.63</v>
      </c>
      <c r="E189" s="242">
        <v>19324.080000000002</v>
      </c>
      <c r="F189" s="52">
        <f t="shared" si="2"/>
        <v>127.10175135806385</v>
      </c>
    </row>
    <row r="190" spans="1:6" ht="12.75" customHeight="1" x14ac:dyDescent="0.2">
      <c r="A190" s="53">
        <v>3292</v>
      </c>
      <c r="B190" s="85" t="s">
        <v>424</v>
      </c>
      <c r="C190" s="50" t="s">
        <v>425</v>
      </c>
      <c r="D190" s="242">
        <v>8785.89</v>
      </c>
      <c r="E190" s="242">
        <v>9629.7199999999993</v>
      </c>
      <c r="F190" s="52">
        <f t="shared" si="2"/>
        <v>109.60437701815069</v>
      </c>
    </row>
    <row r="191" spans="1:6" ht="12.75" customHeight="1" x14ac:dyDescent="0.2">
      <c r="A191" s="53">
        <v>3293</v>
      </c>
      <c r="B191" s="85" t="s">
        <v>426</v>
      </c>
      <c r="C191" s="50" t="s">
        <v>427</v>
      </c>
      <c r="D191" s="242">
        <v>27270.42</v>
      </c>
      <c r="E191" s="242">
        <v>54277.94</v>
      </c>
      <c r="F191" s="52">
        <f t="shared" si="2"/>
        <v>199.03595177485352</v>
      </c>
    </row>
    <row r="192" spans="1:6" ht="12.75" customHeight="1" x14ac:dyDescent="0.2">
      <c r="A192" s="53">
        <v>3294</v>
      </c>
      <c r="B192" s="85" t="s">
        <v>428</v>
      </c>
      <c r="C192" s="50" t="s">
        <v>429</v>
      </c>
      <c r="D192" s="242">
        <v>2528.67</v>
      </c>
      <c r="E192" s="242">
        <v>2791.73</v>
      </c>
      <c r="F192" s="52">
        <f t="shared" si="2"/>
        <v>110.40309728038851</v>
      </c>
    </row>
    <row r="193" spans="1:6" ht="12.75" customHeight="1" x14ac:dyDescent="0.2">
      <c r="A193" s="53">
        <v>3295</v>
      </c>
      <c r="B193" s="85" t="s">
        <v>430</v>
      </c>
      <c r="C193" s="50" t="s">
        <v>431</v>
      </c>
      <c r="D193" s="242">
        <v>7608.84</v>
      </c>
      <c r="E193" s="242">
        <v>10943.95</v>
      </c>
      <c r="F193" s="52">
        <f t="shared" si="2"/>
        <v>143.83204272924652</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8404.61</v>
      </c>
      <c r="E195" s="242">
        <v>9927.16</v>
      </c>
      <c r="F195" s="52">
        <f t="shared" si="2"/>
        <v>118.11565319509174</v>
      </c>
    </row>
    <row r="196" spans="1:6" ht="12.75" customHeight="1" x14ac:dyDescent="0.2">
      <c r="A196" s="53">
        <v>34</v>
      </c>
      <c r="B196" s="232" t="s">
        <v>436</v>
      </c>
      <c r="C196" s="50" t="s">
        <v>437</v>
      </c>
      <c r="D196" s="51">
        <f>D197+D202+D210</f>
        <v>1542.85</v>
      </c>
      <c r="E196" s="51">
        <f>E197+E202+E210</f>
        <v>10490.5</v>
      </c>
      <c r="F196" s="52">
        <f t="shared" si="2"/>
        <v>679.9429626989014</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1542.85</v>
      </c>
      <c r="E202" s="51">
        <f>SUM(E203:E209)</f>
        <v>10490.37</v>
      </c>
      <c r="F202" s="52">
        <f t="shared" si="3"/>
        <v>679.93453673396641</v>
      </c>
    </row>
    <row r="203" spans="1:6" ht="22.8" x14ac:dyDescent="0.2">
      <c r="A203" s="53">
        <v>3421</v>
      </c>
      <c r="B203" s="85" t="s">
        <v>450</v>
      </c>
      <c r="C203" s="50" t="s">
        <v>451</v>
      </c>
      <c r="D203" s="242">
        <v>0</v>
      </c>
      <c r="E203" s="242">
        <v>0</v>
      </c>
      <c r="F203" s="52" t="str">
        <f t="shared" si="3"/>
        <v>-</v>
      </c>
    </row>
    <row r="204" spans="1:6" ht="22.8" x14ac:dyDescent="0.2">
      <c r="A204" s="53">
        <v>3422</v>
      </c>
      <c r="B204" s="232" t="s">
        <v>452</v>
      </c>
      <c r="C204" s="50" t="s">
        <v>453</v>
      </c>
      <c r="D204" s="242">
        <v>0</v>
      </c>
      <c r="E204" s="242">
        <v>0</v>
      </c>
      <c r="F204" s="52" t="str">
        <f t="shared" si="3"/>
        <v>-</v>
      </c>
    </row>
    <row r="205" spans="1:6" ht="22.8" x14ac:dyDescent="0.2">
      <c r="A205" s="53">
        <v>3423</v>
      </c>
      <c r="B205" s="232" t="s">
        <v>454</v>
      </c>
      <c r="C205" s="50" t="s">
        <v>455</v>
      </c>
      <c r="D205" s="242">
        <v>1542.85</v>
      </c>
      <c r="E205" s="242">
        <v>10490.37</v>
      </c>
      <c r="F205" s="52">
        <f t="shared" si="3"/>
        <v>679.93453673396641</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2.8"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v>
      </c>
      <c r="E210" s="51">
        <f>SUM(E211:E214)</f>
        <v>0.13</v>
      </c>
      <c r="F210" s="52" t="str">
        <f t="shared" si="3"/>
        <v>-</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0.13</v>
      </c>
      <c r="F212" s="52" t="str">
        <f t="shared" si="3"/>
        <v>-</v>
      </c>
    </row>
    <row r="213" spans="1:6" ht="12.75" customHeight="1" x14ac:dyDescent="0.2">
      <c r="A213" s="53">
        <v>3433</v>
      </c>
      <c r="B213" s="85" t="s">
        <v>470</v>
      </c>
      <c r="C213" s="50" t="s">
        <v>471</v>
      </c>
      <c r="D213" s="242">
        <v>0</v>
      </c>
      <c r="E213" s="242">
        <v>0</v>
      </c>
      <c r="F213" s="52" t="str">
        <f t="shared" si="3"/>
        <v>-</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2.8"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2.8" x14ac:dyDescent="0.2">
      <c r="A223" s="53" t="s">
        <v>490</v>
      </c>
      <c r="B223" s="85" t="s">
        <v>491</v>
      </c>
      <c r="C223" s="50" t="s">
        <v>490</v>
      </c>
      <c r="D223" s="242">
        <v>0</v>
      </c>
      <c r="E223" s="242">
        <v>0</v>
      </c>
      <c r="F223" s="52" t="str">
        <f t="shared" si="3"/>
        <v>-</v>
      </c>
    </row>
    <row r="224" spans="1:6" ht="22.8"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2.8"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12"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12"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2.8" x14ac:dyDescent="0.2">
      <c r="A240" s="53" t="s">
        <v>524</v>
      </c>
      <c r="B240" s="85" t="s">
        <v>525</v>
      </c>
      <c r="C240" s="50" t="s">
        <v>524</v>
      </c>
      <c r="D240" s="51">
        <f>SUM(D241:D243)</f>
        <v>0</v>
      </c>
      <c r="E240" s="51">
        <f>SUM(E241:E243)</f>
        <v>0</v>
      </c>
      <c r="F240" s="52" t="str">
        <f t="shared" si="3"/>
        <v>-</v>
      </c>
    </row>
    <row r="241" spans="1:6" ht="22.8" x14ac:dyDescent="0.2">
      <c r="A241" s="53">
        <v>3672</v>
      </c>
      <c r="B241" s="85" t="s">
        <v>526</v>
      </c>
      <c r="C241" s="50" t="s">
        <v>527</v>
      </c>
      <c r="D241" s="242">
        <v>0</v>
      </c>
      <c r="E241" s="242">
        <v>0</v>
      </c>
      <c r="F241" s="52" t="str">
        <f t="shared" si="3"/>
        <v>-</v>
      </c>
    </row>
    <row r="242" spans="1:6" ht="22.8" x14ac:dyDescent="0.2">
      <c r="A242" s="53">
        <v>3673</v>
      </c>
      <c r="B242" s="85" t="s">
        <v>528</v>
      </c>
      <c r="C242" s="50" t="s">
        <v>529</v>
      </c>
      <c r="D242" s="242">
        <v>0</v>
      </c>
      <c r="E242" s="242">
        <v>0</v>
      </c>
      <c r="F242" s="52" t="str">
        <f t="shared" si="3"/>
        <v>-</v>
      </c>
    </row>
    <row r="243" spans="1:6" ht="22.8"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12"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2.8" x14ac:dyDescent="0.2">
      <c r="A250" s="53" t="s">
        <v>542</v>
      </c>
      <c r="B250" s="85" t="s">
        <v>206</v>
      </c>
      <c r="C250" s="50" t="s">
        <v>542</v>
      </c>
      <c r="D250" s="242">
        <v>0</v>
      </c>
      <c r="E250" s="242">
        <v>0</v>
      </c>
      <c r="F250" s="52" t="str">
        <f t="shared" si="3"/>
        <v>-</v>
      </c>
    </row>
    <row r="251" spans="1:6" ht="22.8" x14ac:dyDescent="0.2">
      <c r="A251" s="53" t="s">
        <v>543</v>
      </c>
      <c r="B251" s="85" t="s">
        <v>208</v>
      </c>
      <c r="C251" s="50" t="s">
        <v>543</v>
      </c>
      <c r="D251" s="242">
        <v>0</v>
      </c>
      <c r="E251" s="242">
        <v>0</v>
      </c>
      <c r="F251" s="52" t="str">
        <f t="shared" si="3"/>
        <v>-</v>
      </c>
    </row>
    <row r="252" spans="1:6" ht="22.8" x14ac:dyDescent="0.2">
      <c r="A252" s="53">
        <v>37</v>
      </c>
      <c r="B252" s="85" t="s">
        <v>544</v>
      </c>
      <c r="C252" s="50" t="s">
        <v>545</v>
      </c>
      <c r="D252" s="51">
        <f>D253+D259</f>
        <v>3102.4</v>
      </c>
      <c r="E252" s="51">
        <f>E253+E259</f>
        <v>2389.0100000000002</v>
      </c>
      <c r="F252" s="52">
        <f t="shared" si="3"/>
        <v>77.005221763795774</v>
      </c>
    </row>
    <row r="253" spans="1:6" ht="12" x14ac:dyDescent="0.2">
      <c r="A253" s="53">
        <v>371</v>
      </c>
      <c r="B253" s="85" t="s">
        <v>546</v>
      </c>
      <c r="C253" s="50" t="s">
        <v>547</v>
      </c>
      <c r="D253" s="51">
        <f>SUM(D254:D258)</f>
        <v>0</v>
      </c>
      <c r="E253" s="51">
        <f>SUM(E254:E258)</f>
        <v>0</v>
      </c>
      <c r="F253" s="52" t="str">
        <f t="shared" si="3"/>
        <v>-</v>
      </c>
    </row>
    <row r="254" spans="1:6" ht="22.8" x14ac:dyDescent="0.2">
      <c r="A254" s="53">
        <v>3711</v>
      </c>
      <c r="B254" s="85" t="s">
        <v>548</v>
      </c>
      <c r="C254" s="50" t="s">
        <v>549</v>
      </c>
      <c r="D254" s="242">
        <v>0</v>
      </c>
      <c r="E254" s="242">
        <v>0</v>
      </c>
      <c r="F254" s="52" t="str">
        <f t="shared" si="3"/>
        <v>-</v>
      </c>
    </row>
    <row r="255" spans="1:6" ht="22.8" x14ac:dyDescent="0.2">
      <c r="A255" s="53">
        <v>3712</v>
      </c>
      <c r="B255" s="85" t="s">
        <v>550</v>
      </c>
      <c r="C255" s="50" t="s">
        <v>551</v>
      </c>
      <c r="D255" s="242">
        <v>0</v>
      </c>
      <c r="E255" s="242">
        <v>0</v>
      </c>
      <c r="F255" s="52" t="str">
        <f t="shared" si="3"/>
        <v>-</v>
      </c>
    </row>
    <row r="256" spans="1:6" ht="12" x14ac:dyDescent="0.2">
      <c r="A256" s="53" t="s">
        <v>552</v>
      </c>
      <c r="B256" s="85" t="s">
        <v>553</v>
      </c>
      <c r="C256" s="50" t="s">
        <v>552</v>
      </c>
      <c r="D256" s="242">
        <v>0</v>
      </c>
      <c r="E256" s="242">
        <v>0</v>
      </c>
      <c r="F256" s="52" t="str">
        <f t="shared" si="3"/>
        <v>-</v>
      </c>
    </row>
    <row r="257" spans="1:6" ht="12"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3102.4</v>
      </c>
      <c r="E259" s="51">
        <f>SUM(E260:E262)</f>
        <v>2389.0100000000002</v>
      </c>
      <c r="F259" s="52">
        <f t="shared" si="3"/>
        <v>77.005221763795774</v>
      </c>
    </row>
    <row r="260" spans="1:6" ht="12.75" customHeight="1" x14ac:dyDescent="0.2">
      <c r="A260" s="53">
        <v>3721</v>
      </c>
      <c r="B260" s="85" t="s">
        <v>560</v>
      </c>
      <c r="C260" s="50" t="s">
        <v>561</v>
      </c>
      <c r="D260" s="242">
        <v>3102.4</v>
      </c>
      <c r="E260" s="242">
        <v>2389.0100000000002</v>
      </c>
      <c r="F260" s="52">
        <f t="shared" si="3"/>
        <v>77.005221763795774</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2.8"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2.8" x14ac:dyDescent="0.2">
      <c r="A280" s="53">
        <v>3861</v>
      </c>
      <c r="B280" s="85" t="s">
        <v>599</v>
      </c>
      <c r="C280" s="50" t="s">
        <v>600</v>
      </c>
      <c r="D280" s="242">
        <v>0</v>
      </c>
      <c r="E280" s="242">
        <v>0</v>
      </c>
      <c r="F280" s="52" t="str">
        <f t="shared" si="4"/>
        <v>-</v>
      </c>
    </row>
    <row r="281" spans="1:6" ht="22.8"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12"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9935840.5500000007</v>
      </c>
      <c r="E289" s="51">
        <f>E151-E287+E288</f>
        <v>10129934.799999999</v>
      </c>
      <c r="F289" s="52">
        <f t="shared" si="4"/>
        <v>101.95347589389402</v>
      </c>
    </row>
    <row r="290" spans="1:6" ht="12.75" customHeight="1" x14ac:dyDescent="0.2">
      <c r="A290" s="53" t="s">
        <v>609</v>
      </c>
      <c r="B290" s="85" t="s">
        <v>620</v>
      </c>
      <c r="C290" s="50" t="s">
        <v>621</v>
      </c>
      <c r="D290" s="51">
        <f>IF(D6&gt;=D289,D6-D289,0)</f>
        <v>906652.27999999747</v>
      </c>
      <c r="E290" s="51">
        <f>IF(E6&gt;=E289,E6-E289,0)</f>
        <v>907939.68000000156</v>
      </c>
      <c r="F290" s="52">
        <f t="shared" si="4"/>
        <v>100.14199490018423</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270252.24</v>
      </c>
      <c r="E292" s="242">
        <v>0</v>
      </c>
      <c r="F292" s="52">
        <f t="shared" si="4"/>
        <v>0</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0</v>
      </c>
      <c r="E294" s="242">
        <v>0</v>
      </c>
      <c r="F294" s="52" t="str">
        <f t="shared" si="4"/>
        <v>-</v>
      </c>
    </row>
    <row r="295" spans="1:6" ht="12"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12"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2.8"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2.8"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12" x14ac:dyDescent="0.2">
      <c r="A344" s="53">
        <v>73</v>
      </c>
      <c r="B344" s="85" t="s">
        <v>727</v>
      </c>
      <c r="C344" s="50" t="s">
        <v>728</v>
      </c>
      <c r="D344" s="51">
        <f>D345</f>
        <v>0</v>
      </c>
      <c r="E344" s="51">
        <f>E345</f>
        <v>0</v>
      </c>
      <c r="F344" s="52" t="str">
        <f t="shared" si="6"/>
        <v>-</v>
      </c>
    </row>
    <row r="345" spans="1:6" ht="22.8"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1353653.5100000002</v>
      </c>
      <c r="E350" s="51">
        <f>E351+E363+E396+E400+E402</f>
        <v>816878.37</v>
      </c>
      <c r="F350" s="52">
        <f t="shared" si="6"/>
        <v>60.346193761208497</v>
      </c>
    </row>
    <row r="351" spans="1:6" ht="12.75" customHeight="1" x14ac:dyDescent="0.2">
      <c r="A351" s="53">
        <v>41</v>
      </c>
      <c r="B351" s="85" t="s">
        <v>741</v>
      </c>
      <c r="C351" s="50" t="s">
        <v>742</v>
      </c>
      <c r="D351" s="51">
        <f>D352+D356</f>
        <v>5474.82</v>
      </c>
      <c r="E351" s="51">
        <f>E352+E356</f>
        <v>550</v>
      </c>
      <c r="F351" s="52">
        <f t="shared" si="6"/>
        <v>10.045992379658145</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5474.82</v>
      </c>
      <c r="E356" s="51">
        <f>SUM(E357:E362)</f>
        <v>550</v>
      </c>
      <c r="F356" s="52">
        <f t="shared" si="6"/>
        <v>10.045992379658145</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5474.82</v>
      </c>
      <c r="E359" s="242">
        <v>550</v>
      </c>
      <c r="F359" s="52">
        <f t="shared" si="6"/>
        <v>10.045992379658145</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2.8" x14ac:dyDescent="0.2">
      <c r="A363" s="53">
        <v>42</v>
      </c>
      <c r="B363" s="232" t="s">
        <v>757</v>
      </c>
      <c r="C363" s="50" t="s">
        <v>758</v>
      </c>
      <c r="D363" s="51">
        <f>D364+D369+D378+D383+D388+D391</f>
        <v>269731.57</v>
      </c>
      <c r="E363" s="51">
        <f>E364+E369+E378+E383+E388+E391</f>
        <v>97115.1</v>
      </c>
      <c r="F363" s="52">
        <f t="shared" si="7"/>
        <v>36.004350547472072</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57725.1</v>
      </c>
      <c r="E369" s="51">
        <f>SUM(E370:E377)</f>
        <v>59293.42</v>
      </c>
      <c r="F369" s="52">
        <f t="shared" si="7"/>
        <v>102.71687706041219</v>
      </c>
    </row>
    <row r="370" spans="1:6" ht="12.75" customHeight="1" x14ac:dyDescent="0.2">
      <c r="A370" s="53">
        <v>4221</v>
      </c>
      <c r="B370" s="85" t="s">
        <v>675</v>
      </c>
      <c r="C370" s="50" t="s">
        <v>767</v>
      </c>
      <c r="D370" s="242">
        <v>47910.13</v>
      </c>
      <c r="E370" s="242">
        <v>26695.73</v>
      </c>
      <c r="F370" s="52">
        <f t="shared" si="7"/>
        <v>55.72042906166191</v>
      </c>
    </row>
    <row r="371" spans="1:6" ht="12.75" customHeight="1" x14ac:dyDescent="0.2">
      <c r="A371" s="53">
        <v>4222</v>
      </c>
      <c r="B371" s="85" t="s">
        <v>768</v>
      </c>
      <c r="C371" s="50" t="s">
        <v>769</v>
      </c>
      <c r="D371" s="242">
        <v>4147.8500000000004</v>
      </c>
      <c r="E371" s="242">
        <v>6311.5</v>
      </c>
      <c r="F371" s="52">
        <f t="shared" si="7"/>
        <v>152.1631688706197</v>
      </c>
    </row>
    <row r="372" spans="1:6" ht="12.75" customHeight="1" x14ac:dyDescent="0.2">
      <c r="A372" s="53">
        <v>4223</v>
      </c>
      <c r="B372" s="85" t="s">
        <v>679</v>
      </c>
      <c r="C372" s="50" t="s">
        <v>770</v>
      </c>
      <c r="D372" s="242">
        <v>5667.12</v>
      </c>
      <c r="E372" s="242">
        <v>26286.19</v>
      </c>
      <c r="F372" s="52">
        <f t="shared" si="7"/>
        <v>463.83683422973218</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212006.47</v>
      </c>
      <c r="E378" s="51">
        <f>SUM(E379:E382)</f>
        <v>37821.68</v>
      </c>
      <c r="F378" s="52">
        <f t="shared" si="7"/>
        <v>17.839870641683721</v>
      </c>
    </row>
    <row r="379" spans="1:6" ht="12.75" customHeight="1" x14ac:dyDescent="0.2">
      <c r="A379" s="53">
        <v>4231</v>
      </c>
      <c r="B379" s="85" t="s">
        <v>693</v>
      </c>
      <c r="C379" s="50" t="s">
        <v>778</v>
      </c>
      <c r="D379" s="242">
        <v>212006.47</v>
      </c>
      <c r="E379" s="242">
        <v>37821.68</v>
      </c>
      <c r="F379" s="52">
        <f t="shared" si="7"/>
        <v>17.839870641683721</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12"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1078447.1200000001</v>
      </c>
      <c r="E402" s="51">
        <f>SUM(E403:E406)</f>
        <v>719213.27</v>
      </c>
      <c r="F402" s="52">
        <f t="shared" si="8"/>
        <v>66.689711221074973</v>
      </c>
    </row>
    <row r="403" spans="1:6" ht="12.75" customHeight="1" x14ac:dyDescent="0.2">
      <c r="A403" s="53">
        <v>451</v>
      </c>
      <c r="B403" s="85" t="s">
        <v>812</v>
      </c>
      <c r="C403" s="50" t="s">
        <v>813</v>
      </c>
      <c r="D403" s="242">
        <v>1078447.1200000001</v>
      </c>
      <c r="E403" s="242">
        <v>719213.27</v>
      </c>
      <c r="F403" s="52">
        <f t="shared" si="8"/>
        <v>66.689711221074973</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1353653.5100000002</v>
      </c>
      <c r="E408" s="51">
        <f>IF(E350&gt;=E298,E350-E298,0)</f>
        <v>816878.37</v>
      </c>
      <c r="F408" s="52">
        <f t="shared" si="8"/>
        <v>60.346193761208497</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41571.97</v>
      </c>
      <c r="E410" s="242">
        <v>218320.96</v>
      </c>
      <c r="F410" s="52">
        <f t="shared" si="8"/>
        <v>525.16385439516102</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10842492.829999998</v>
      </c>
      <c r="E412" s="51">
        <f>E6+E298</f>
        <v>11037874.48</v>
      </c>
      <c r="F412" s="52">
        <f t="shared" si="8"/>
        <v>101.80199934704501</v>
      </c>
    </row>
    <row r="413" spans="1:6" ht="12.75" customHeight="1" x14ac:dyDescent="0.2">
      <c r="A413" s="53" t="s">
        <v>609</v>
      </c>
      <c r="B413" s="85" t="s">
        <v>832</v>
      </c>
      <c r="C413" s="50" t="s">
        <v>833</v>
      </c>
      <c r="D413" s="51">
        <f>D289+D350</f>
        <v>11289494.060000001</v>
      </c>
      <c r="E413" s="51">
        <f>E289+E350</f>
        <v>10946813.169999998</v>
      </c>
      <c r="F413" s="52">
        <f t="shared" si="8"/>
        <v>96.964603655586643</v>
      </c>
    </row>
    <row r="414" spans="1:6" ht="12.75" customHeight="1" x14ac:dyDescent="0.2">
      <c r="A414" s="53" t="s">
        <v>609</v>
      </c>
      <c r="B414" s="85" t="s">
        <v>834</v>
      </c>
      <c r="C414" s="50" t="s">
        <v>835</v>
      </c>
      <c r="D414" s="51">
        <f>IF(D412&gt;=D413,D412-D413,0)</f>
        <v>0</v>
      </c>
      <c r="E414" s="51">
        <f>IF(E412&gt;=E413,E412-E413,0)</f>
        <v>91061.310000002384</v>
      </c>
      <c r="F414" s="52" t="str">
        <f t="shared" si="8"/>
        <v>-</v>
      </c>
    </row>
    <row r="415" spans="1:6" ht="12.75" customHeight="1" x14ac:dyDescent="0.2">
      <c r="A415" s="53" t="s">
        <v>609</v>
      </c>
      <c r="B415" s="85" t="s">
        <v>836</v>
      </c>
      <c r="C415" s="50" t="s">
        <v>837</v>
      </c>
      <c r="D415" s="51">
        <f>IF(D413&gt;=D412,D413-D412,0)</f>
        <v>447001.23000000231</v>
      </c>
      <c r="E415" s="51">
        <f>IF(E413&gt;=E412,E413-E412,0)</f>
        <v>0</v>
      </c>
      <c r="F415" s="52">
        <f t="shared" si="8"/>
        <v>0</v>
      </c>
    </row>
    <row r="416" spans="1:6" ht="12.75" customHeight="1" x14ac:dyDescent="0.2">
      <c r="A416" s="60" t="s">
        <v>838</v>
      </c>
      <c r="B416" s="232" t="s">
        <v>839</v>
      </c>
      <c r="C416" s="61" t="s">
        <v>840</v>
      </c>
      <c r="D416" s="51">
        <f>IF(D292-D293+D409-D410&gt;=0,D292-D293+D409-D410,0)</f>
        <v>228680.27</v>
      </c>
      <c r="E416" s="51">
        <f>IF(E292-E293+E409-E410&gt;=0,E292-E293+E409-E410,0)</f>
        <v>0</v>
      </c>
      <c r="F416" s="52">
        <f t="shared" si="8"/>
        <v>0</v>
      </c>
    </row>
    <row r="417" spans="1:6" ht="12.75" customHeight="1" x14ac:dyDescent="0.2">
      <c r="A417" s="60" t="s">
        <v>838</v>
      </c>
      <c r="B417" s="85" t="s">
        <v>841</v>
      </c>
      <c r="C417" s="61" t="s">
        <v>842</v>
      </c>
      <c r="D417" s="51">
        <f>IF(D293-D292+D410-D409&gt;=0,D293-D292+D410-D409,0)</f>
        <v>0</v>
      </c>
      <c r="E417" s="51">
        <f>IF(E293-E292+E410-E409&gt;=0,E293-E292+E410-E409,0)</f>
        <v>218320.96</v>
      </c>
      <c r="F417" s="52" t="str">
        <f t="shared" si="8"/>
        <v>-</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D421+D459+D472+D484+D515</f>
        <v>212006.47</v>
      </c>
      <c r="E420" s="51">
        <f>E421+E459+E472+E484+E515</f>
        <v>0</v>
      </c>
      <c r="F420" s="52">
        <f t="shared" ref="F420:F483" si="9">IF(D420&lt;&gt;0,IF(E420/D420&gt;=100,"&gt;&gt;100",E420/D420*100),"-")</f>
        <v>0</v>
      </c>
    </row>
    <row r="421" spans="1:6" ht="22.8" x14ac:dyDescent="0.2">
      <c r="A421" s="53">
        <v>81</v>
      </c>
      <c r="B421" s="232" t="s">
        <v>849</v>
      </c>
      <c r="C421" s="50" t="s">
        <v>850</v>
      </c>
      <c r="D421" s="51">
        <f>D422+D427+D430+D434+D435+D442+D447+D455</f>
        <v>0</v>
      </c>
      <c r="E421" s="51">
        <f>E422+E427+E430+E434+E435+E442+E447+E455</f>
        <v>0</v>
      </c>
      <c r="F421" s="52" t="str">
        <f t="shared" si="9"/>
        <v>-</v>
      </c>
    </row>
    <row r="422" spans="1:6" ht="22.8"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2.8" x14ac:dyDescent="0.2">
      <c r="A427" s="53">
        <v>812</v>
      </c>
      <c r="B427" s="85" t="s">
        <v>861</v>
      </c>
      <c r="C427" s="50" t="s">
        <v>862</v>
      </c>
      <c r="D427" s="51">
        <f>SUM(D428:D429)</f>
        <v>0</v>
      </c>
      <c r="E427" s="51">
        <f>SUM(E428:E429)</f>
        <v>0</v>
      </c>
      <c r="F427" s="52" t="str">
        <f t="shared" si="9"/>
        <v>-</v>
      </c>
    </row>
    <row r="428" spans="1:6" ht="22.8" x14ac:dyDescent="0.2">
      <c r="A428" s="53">
        <v>8121</v>
      </c>
      <c r="B428" s="232" t="s">
        <v>863</v>
      </c>
      <c r="C428" s="50" t="s">
        <v>864</v>
      </c>
      <c r="D428" s="242">
        <v>0</v>
      </c>
      <c r="E428" s="242">
        <v>0</v>
      </c>
      <c r="F428" s="52" t="str">
        <f t="shared" si="9"/>
        <v>-</v>
      </c>
    </row>
    <row r="429" spans="1:6" ht="22.8" x14ac:dyDescent="0.2">
      <c r="A429" s="53">
        <v>8122</v>
      </c>
      <c r="B429" s="232" t="s">
        <v>865</v>
      </c>
      <c r="C429" s="50" t="s">
        <v>866</v>
      </c>
      <c r="D429" s="242">
        <v>0</v>
      </c>
      <c r="E429" s="242">
        <v>0</v>
      </c>
      <c r="F429" s="52" t="str">
        <f t="shared" si="9"/>
        <v>-</v>
      </c>
    </row>
    <row r="430" spans="1:6" ht="22.8"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12" x14ac:dyDescent="0.2">
      <c r="A434" s="53">
        <v>814</v>
      </c>
      <c r="B434" s="232" t="s">
        <v>875</v>
      </c>
      <c r="C434" s="50" t="s">
        <v>876</v>
      </c>
      <c r="D434" s="242">
        <v>0</v>
      </c>
      <c r="E434" s="242">
        <v>0</v>
      </c>
      <c r="F434" s="52" t="str">
        <f t="shared" si="9"/>
        <v>-</v>
      </c>
    </row>
    <row r="435" spans="1:6" ht="22.8"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12" x14ac:dyDescent="0.2">
      <c r="A437" s="53">
        <v>8154</v>
      </c>
      <c r="B437" s="85" t="s">
        <v>881</v>
      </c>
      <c r="C437" s="50" t="s">
        <v>882</v>
      </c>
      <c r="D437" s="242">
        <v>0</v>
      </c>
      <c r="E437" s="242">
        <v>0</v>
      </c>
      <c r="F437" s="52" t="str">
        <f t="shared" si="9"/>
        <v>-</v>
      </c>
    </row>
    <row r="438" spans="1:6" ht="22.8"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2.8"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2.8" x14ac:dyDescent="0.2">
      <c r="A453" s="53">
        <v>8176</v>
      </c>
      <c r="B453" s="85" t="s">
        <v>913</v>
      </c>
      <c r="C453" s="50" t="s">
        <v>914</v>
      </c>
      <c r="D453" s="242">
        <v>0</v>
      </c>
      <c r="E453" s="242">
        <v>0</v>
      </c>
      <c r="F453" s="52" t="str">
        <f t="shared" si="9"/>
        <v>-</v>
      </c>
    </row>
    <row r="454" spans="1:6" ht="22.8"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12" x14ac:dyDescent="0.2">
      <c r="A456" s="53" t="s">
        <v>919</v>
      </c>
      <c r="B456" s="232" t="s">
        <v>920</v>
      </c>
      <c r="C456" s="50" t="s">
        <v>919</v>
      </c>
      <c r="D456" s="242">
        <v>0</v>
      </c>
      <c r="E456" s="242">
        <v>0</v>
      </c>
      <c r="F456" s="52" t="str">
        <f t="shared" si="9"/>
        <v>-</v>
      </c>
    </row>
    <row r="457" spans="1:6" ht="12"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2.8"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12" x14ac:dyDescent="0.2">
      <c r="A477" s="53">
        <v>832</v>
      </c>
      <c r="B477" s="232" t="s">
        <v>961</v>
      </c>
      <c r="C477" s="50" t="s">
        <v>962</v>
      </c>
      <c r="D477" s="242">
        <v>0</v>
      </c>
      <c r="E477" s="242">
        <v>0</v>
      </c>
      <c r="F477" s="52" t="str">
        <f t="shared" si="9"/>
        <v>-</v>
      </c>
    </row>
    <row r="478" spans="1:6" ht="22.8" x14ac:dyDescent="0.2">
      <c r="A478" s="53">
        <v>833</v>
      </c>
      <c r="B478" s="85" t="s">
        <v>963</v>
      </c>
      <c r="C478" s="50" t="s">
        <v>964</v>
      </c>
      <c r="D478" s="51">
        <f>SUM(D479:D480)</f>
        <v>0</v>
      </c>
      <c r="E478" s="51">
        <f>SUM(E479:E480)</f>
        <v>0</v>
      </c>
      <c r="F478" s="52" t="str">
        <f t="shared" si="9"/>
        <v>-</v>
      </c>
    </row>
    <row r="479" spans="1:6" ht="22.8"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2.8"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212006.47</v>
      </c>
      <c r="E484" s="51">
        <f>E485+E490+E494+E495+E502+E507</f>
        <v>0</v>
      </c>
      <c r="F484" s="52">
        <f t="shared" ref="F484:F547" si="10">IF(D484&lt;&gt;0,IF(E484/D484&gt;=100,"&gt;&gt;100",E484/D484*100),"-")</f>
        <v>0</v>
      </c>
    </row>
    <row r="485" spans="1:6" ht="22.8"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2.8"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2.8" x14ac:dyDescent="0.2">
      <c r="A495" s="53">
        <v>844</v>
      </c>
      <c r="B495" s="85" t="s">
        <v>997</v>
      </c>
      <c r="C495" s="50" t="s">
        <v>998</v>
      </c>
      <c r="D495" s="51">
        <f>SUM(D496:D501)</f>
        <v>212006.47</v>
      </c>
      <c r="E495" s="51">
        <f>SUM(E496:E501)</f>
        <v>0</v>
      </c>
      <c r="F495" s="52">
        <f t="shared" si="10"/>
        <v>0</v>
      </c>
    </row>
    <row r="496" spans="1:6" ht="12.75" customHeight="1" x14ac:dyDescent="0.2">
      <c r="A496" s="53">
        <v>8443</v>
      </c>
      <c r="B496" s="85" t="s">
        <v>999</v>
      </c>
      <c r="C496" s="50" t="s">
        <v>1000</v>
      </c>
      <c r="D496" s="242">
        <v>212006.47</v>
      </c>
      <c r="E496" s="242">
        <v>0</v>
      </c>
      <c r="F496" s="52">
        <f t="shared" si="10"/>
        <v>0</v>
      </c>
    </row>
    <row r="497" spans="1:6" ht="12.75" customHeight="1" x14ac:dyDescent="0.2">
      <c r="A497" s="53">
        <v>8444</v>
      </c>
      <c r="B497" s="85" t="s">
        <v>1001</v>
      </c>
      <c r="C497" s="50" t="s">
        <v>1002</v>
      </c>
      <c r="D497" s="242">
        <v>0</v>
      </c>
      <c r="E497" s="242">
        <v>0</v>
      </c>
      <c r="F497" s="52" t="str">
        <f t="shared" si="10"/>
        <v>-</v>
      </c>
    </row>
    <row r="498" spans="1:6" ht="12"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2.8"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2.8"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29918.51</v>
      </c>
      <c r="E528" s="51">
        <f>E529+E567+E580+E593+E625</f>
        <v>66508.31</v>
      </c>
      <c r="F528" s="52">
        <f t="shared" si="10"/>
        <v>222.29820268455885</v>
      </c>
    </row>
    <row r="529" spans="1:6" ht="12" x14ac:dyDescent="0.2">
      <c r="A529" s="53">
        <v>51</v>
      </c>
      <c r="B529" s="85" t="s">
        <v>1065</v>
      </c>
      <c r="C529" s="50" t="s">
        <v>1066</v>
      </c>
      <c r="D529" s="51">
        <f>D530+D535+D538+D542+D543+D550+D555+D563</f>
        <v>0</v>
      </c>
      <c r="E529" s="51">
        <f>E530+E535+E538+E542+E543+E550+E555+E563</f>
        <v>0</v>
      </c>
      <c r="F529" s="52" t="str">
        <f t="shared" si="10"/>
        <v>-</v>
      </c>
    </row>
    <row r="530" spans="1:6" ht="22.8"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2.8" x14ac:dyDescent="0.2">
      <c r="A535" s="53">
        <v>512</v>
      </c>
      <c r="B535" s="232" t="s">
        <v>1077</v>
      </c>
      <c r="C535" s="50" t="s">
        <v>1078</v>
      </c>
      <c r="D535" s="51">
        <f>SUM(D536:D537)</f>
        <v>0</v>
      </c>
      <c r="E535" s="51">
        <f>SUM(E536:E537)</f>
        <v>0</v>
      </c>
      <c r="F535" s="52" t="str">
        <f t="shared" si="10"/>
        <v>-</v>
      </c>
    </row>
    <row r="536" spans="1:6" ht="12" x14ac:dyDescent="0.2">
      <c r="A536" s="53">
        <v>5121</v>
      </c>
      <c r="B536" s="85" t="s">
        <v>1079</v>
      </c>
      <c r="C536" s="50" t="s">
        <v>1080</v>
      </c>
      <c r="D536" s="242">
        <v>0</v>
      </c>
      <c r="E536" s="242">
        <v>0</v>
      </c>
      <c r="F536" s="52" t="str">
        <f t="shared" si="10"/>
        <v>-</v>
      </c>
    </row>
    <row r="537" spans="1:6" ht="12" x14ac:dyDescent="0.2">
      <c r="A537" s="53">
        <v>5122</v>
      </c>
      <c r="B537" s="85" t="s">
        <v>1081</v>
      </c>
      <c r="C537" s="50" t="s">
        <v>1082</v>
      </c>
      <c r="D537" s="242">
        <v>0</v>
      </c>
      <c r="E537" s="242">
        <v>0</v>
      </c>
      <c r="F537" s="52" t="str">
        <f t="shared" si="10"/>
        <v>-</v>
      </c>
    </row>
    <row r="538" spans="1:6" ht="22.8"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2.8"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12"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2.8"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2.8"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2.8"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2.8" x14ac:dyDescent="0.2">
      <c r="A587" s="53">
        <v>533</v>
      </c>
      <c r="B587" s="85" t="s">
        <v>1173</v>
      </c>
      <c r="C587" s="50" t="s">
        <v>1174</v>
      </c>
      <c r="D587" s="51">
        <f>SUM(D588:D589)</f>
        <v>0</v>
      </c>
      <c r="E587" s="51">
        <f>SUM(E588:E589)</f>
        <v>0</v>
      </c>
      <c r="F587" s="52" t="str">
        <f t="shared" si="11"/>
        <v>-</v>
      </c>
    </row>
    <row r="588" spans="1:6" ht="22.8"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2.8"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2.8" x14ac:dyDescent="0.2">
      <c r="A593" s="53">
        <v>54</v>
      </c>
      <c r="B593" s="232" t="s">
        <v>1184</v>
      </c>
      <c r="C593" s="50" t="s">
        <v>1185</v>
      </c>
      <c r="D593" s="51">
        <f>D594+D599+D603+D605+D612+D617</f>
        <v>29918.51</v>
      </c>
      <c r="E593" s="51">
        <v>66508.31</v>
      </c>
      <c r="F593" s="52">
        <f t="shared" si="11"/>
        <v>222.29820268455885</v>
      </c>
    </row>
    <row r="594" spans="1:6" ht="22.8"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2.8"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12" x14ac:dyDescent="0.2">
      <c r="A601" s="53">
        <v>5423</v>
      </c>
      <c r="B601" s="85" t="s">
        <v>1200</v>
      </c>
      <c r="C601" s="50" t="s">
        <v>1201</v>
      </c>
      <c r="D601" s="242">
        <v>0</v>
      </c>
      <c r="E601" s="242">
        <v>0</v>
      </c>
      <c r="F601" s="52" t="str">
        <f t="shared" si="11"/>
        <v>-</v>
      </c>
    </row>
    <row r="602" spans="1:6" ht="22.8" x14ac:dyDescent="0.2">
      <c r="A602" s="53">
        <v>5424</v>
      </c>
      <c r="B602" s="85" t="s">
        <v>1202</v>
      </c>
      <c r="C602" s="50" t="s">
        <v>1203</v>
      </c>
      <c r="D602" s="242">
        <v>0</v>
      </c>
      <c r="E602" s="242">
        <v>0</v>
      </c>
      <c r="F602" s="52" t="str">
        <f t="shared" si="11"/>
        <v>-</v>
      </c>
    </row>
    <row r="603" spans="1:6" ht="22.8"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2.8" x14ac:dyDescent="0.2">
      <c r="A605" s="53">
        <v>544</v>
      </c>
      <c r="B605" s="85" t="s">
        <v>1208</v>
      </c>
      <c r="C605" s="50" t="s">
        <v>1209</v>
      </c>
      <c r="D605" s="51">
        <f>SUM(D606:D611)</f>
        <v>29918.51</v>
      </c>
      <c r="E605" s="51">
        <f>SUM(E606:E611)</f>
        <v>66508.31</v>
      </c>
      <c r="F605" s="52">
        <f t="shared" si="11"/>
        <v>222.29820268455885</v>
      </c>
    </row>
    <row r="606" spans="1:6" ht="22.8" x14ac:dyDescent="0.2">
      <c r="A606" s="53">
        <v>5443</v>
      </c>
      <c r="B606" s="85" t="s">
        <v>1210</v>
      </c>
      <c r="C606" s="50" t="s">
        <v>1211</v>
      </c>
      <c r="D606" s="242">
        <v>29918.51</v>
      </c>
      <c r="E606" s="242">
        <v>66508.31</v>
      </c>
      <c r="F606" s="52">
        <f t="shared" si="11"/>
        <v>222.29820268455885</v>
      </c>
    </row>
    <row r="607" spans="1:6" ht="22.8" x14ac:dyDescent="0.2">
      <c r="A607" s="53">
        <v>5444</v>
      </c>
      <c r="B607" s="232" t="s">
        <v>1212</v>
      </c>
      <c r="C607" s="50" t="s">
        <v>1213</v>
      </c>
      <c r="D607" s="242">
        <v>0</v>
      </c>
      <c r="E607" s="242">
        <v>0</v>
      </c>
      <c r="F607" s="52" t="str">
        <f t="shared" si="11"/>
        <v>-</v>
      </c>
    </row>
    <row r="608" spans="1:6" ht="22.8"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12" x14ac:dyDescent="0.2">
      <c r="A611" s="53">
        <v>5448</v>
      </c>
      <c r="B611" s="85" t="s">
        <v>1220</v>
      </c>
      <c r="C611" s="50" t="s">
        <v>1221</v>
      </c>
      <c r="D611" s="242">
        <v>0</v>
      </c>
      <c r="E611" s="242">
        <v>0</v>
      </c>
      <c r="F611" s="52" t="str">
        <f t="shared" si="11"/>
        <v>-</v>
      </c>
    </row>
    <row r="612" spans="1:6" ht="22.8" x14ac:dyDescent="0.2">
      <c r="A612" s="53">
        <v>545</v>
      </c>
      <c r="B612" s="85" t="s">
        <v>1222</v>
      </c>
      <c r="C612" s="50" t="s">
        <v>1223</v>
      </c>
      <c r="D612" s="51">
        <f>SUM(D613:D616)</f>
        <v>0</v>
      </c>
      <c r="E612" s="51">
        <f>SUM(E613:E616)</f>
        <v>0</v>
      </c>
      <c r="F612" s="52" t="str">
        <f t="shared" ref="F612:F647" si="12">IF(D612&lt;&gt;0,IF(E612/D612&gt;=100,"&gt;&gt;100",E612/D612*100),"-")</f>
        <v>-</v>
      </c>
    </row>
    <row r="613" spans="1:6" ht="22.8"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12"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2.8" x14ac:dyDescent="0.2">
      <c r="A623" s="53">
        <v>5476</v>
      </c>
      <c r="B623" s="85" t="s">
        <v>1244</v>
      </c>
      <c r="C623" s="50" t="s">
        <v>1245</v>
      </c>
      <c r="D623" s="242">
        <v>0</v>
      </c>
      <c r="E623" s="242">
        <v>0</v>
      </c>
      <c r="F623" s="52" t="str">
        <f t="shared" si="12"/>
        <v>-</v>
      </c>
    </row>
    <row r="624" spans="1:6" ht="22.8"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12"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182087.96</v>
      </c>
      <c r="E635" s="51">
        <f>IF(E420-E528&gt;=0,E420-E528,0)</f>
        <v>0</v>
      </c>
      <c r="F635" s="52">
        <f t="shared" si="12"/>
        <v>0</v>
      </c>
    </row>
    <row r="636" spans="1:6" ht="12.75" customHeight="1" x14ac:dyDescent="0.2">
      <c r="A636" s="53" t="s">
        <v>609</v>
      </c>
      <c r="B636" s="85" t="s">
        <v>1270</v>
      </c>
      <c r="C636" s="50" t="s">
        <v>1271</v>
      </c>
      <c r="D636" s="51">
        <f>IF(D528-D420&gt;=0,D528-D420,0)</f>
        <v>0</v>
      </c>
      <c r="E636" s="51">
        <f>IF(E528-E420&gt;=0,E528-E420,0)</f>
        <v>66508.31</v>
      </c>
      <c r="F636" s="52" t="str">
        <f t="shared" si="12"/>
        <v>-</v>
      </c>
    </row>
    <row r="637" spans="1:6" ht="12.75" customHeight="1" x14ac:dyDescent="0.2">
      <c r="A637" s="53">
        <v>92213</v>
      </c>
      <c r="B637" s="85" t="s">
        <v>1272</v>
      </c>
      <c r="C637" s="50" t="s">
        <v>1273</v>
      </c>
      <c r="D637" s="242">
        <v>29918.25</v>
      </c>
      <c r="E637" s="242">
        <v>212006.21</v>
      </c>
      <c r="F637" s="52">
        <f t="shared" si="12"/>
        <v>708.61835167498089</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11054499.299999999</v>
      </c>
      <c r="E639" s="51">
        <f>E412+E420</f>
        <v>11037874.48</v>
      </c>
      <c r="F639" s="52">
        <f t="shared" si="12"/>
        <v>99.849610375388067</v>
      </c>
    </row>
    <row r="640" spans="1:6" ht="12.75" customHeight="1" x14ac:dyDescent="0.2">
      <c r="A640" s="53" t="s">
        <v>609</v>
      </c>
      <c r="B640" s="85" t="s">
        <v>1278</v>
      </c>
      <c r="C640" s="50" t="s">
        <v>1279</v>
      </c>
      <c r="D640" s="51">
        <f>D413+D528</f>
        <v>11319412.57</v>
      </c>
      <c r="E640" s="51">
        <f>E413+E528</f>
        <v>11013321.479999999</v>
      </c>
      <c r="F640" s="52">
        <f t="shared" si="12"/>
        <v>97.295874780540828</v>
      </c>
    </row>
    <row r="641" spans="1:6" ht="12.75" customHeight="1" x14ac:dyDescent="0.2">
      <c r="A641" s="53" t="s">
        <v>609</v>
      </c>
      <c r="B641" s="85" t="s">
        <v>1280</v>
      </c>
      <c r="C641" s="50" t="s">
        <v>1281</v>
      </c>
      <c r="D641" s="51">
        <f>IF(D639&gt;=D640,D639-D640,0)</f>
        <v>0</v>
      </c>
      <c r="E641" s="51">
        <f>IF(E639&gt;=E640,E639-E640,0)</f>
        <v>24553.000000001863</v>
      </c>
      <c r="F641" s="52" t="str">
        <f t="shared" si="12"/>
        <v>-</v>
      </c>
    </row>
    <row r="642" spans="1:6" ht="12.75" customHeight="1" x14ac:dyDescent="0.2">
      <c r="A642" s="53" t="s">
        <v>609</v>
      </c>
      <c r="B642" s="85" t="s">
        <v>1282</v>
      </c>
      <c r="C642" s="50" t="s">
        <v>1283</v>
      </c>
      <c r="D642" s="51">
        <f>IF(D640&gt;=D639,D640-D639,0)</f>
        <v>264913.27000000142</v>
      </c>
      <c r="E642" s="51">
        <f>IF(E640&gt;=E639,E640-E639,0)</f>
        <v>0</v>
      </c>
      <c r="F642" s="52">
        <f t="shared" si="12"/>
        <v>0</v>
      </c>
    </row>
    <row r="643" spans="1:6" ht="22.8" x14ac:dyDescent="0.2">
      <c r="A643" s="60" t="s">
        <v>1284</v>
      </c>
      <c r="B643" s="85" t="s">
        <v>1285</v>
      </c>
      <c r="C643" s="61" t="s">
        <v>1284</v>
      </c>
      <c r="D643" s="51">
        <f>IF(D416-D417+D637-D638&gt;=0,D416-D417+D637-D638,0)</f>
        <v>258598.52</v>
      </c>
      <c r="E643" s="51">
        <f>IF(E416-E417+E637-E638&gt;=0,E416-E417+E637-E638,0)</f>
        <v>0</v>
      </c>
      <c r="F643" s="52">
        <f t="shared" si="12"/>
        <v>0</v>
      </c>
    </row>
    <row r="644" spans="1:6" ht="22.8" x14ac:dyDescent="0.2">
      <c r="A644" s="60" t="s">
        <v>1286</v>
      </c>
      <c r="B644" s="85" t="s">
        <v>1287</v>
      </c>
      <c r="C644" s="61" t="s">
        <v>1286</v>
      </c>
      <c r="D644" s="51">
        <f>IF(D417-D416+D638-D637&gt;=0,D417-D416+D638-D637,0)</f>
        <v>0</v>
      </c>
      <c r="E644" s="51">
        <f>IF(E417-E416+E638-E637&gt;=0,E417-E416+E638-E637,0)</f>
        <v>6314.75</v>
      </c>
      <c r="F644" s="52" t="str">
        <f t="shared" si="12"/>
        <v>-</v>
      </c>
    </row>
    <row r="645" spans="1:6" ht="22.8" x14ac:dyDescent="0.2">
      <c r="A645" s="53" t="s">
        <v>609</v>
      </c>
      <c r="B645" s="85" t="s">
        <v>1288</v>
      </c>
      <c r="C645" s="50" t="s">
        <v>1289</v>
      </c>
      <c r="D645" s="51">
        <f>IF(D641+D643-D642-D644&gt;=0,D641+D643-D642-D644,0)</f>
        <v>0</v>
      </c>
      <c r="E645" s="51">
        <f>IF(E641+E643-E642-E644&gt;=0,E641+E643-E642-E644,0)</f>
        <v>18238.250000001863</v>
      </c>
      <c r="F645" s="52" t="str">
        <f t="shared" si="12"/>
        <v>-</v>
      </c>
    </row>
    <row r="646" spans="1:6" ht="22.8" x14ac:dyDescent="0.2">
      <c r="A646" s="53" t="s">
        <v>609</v>
      </c>
      <c r="B646" s="85" t="s">
        <v>1290</v>
      </c>
      <c r="C646" s="50" t="s">
        <v>1291</v>
      </c>
      <c r="D646" s="51">
        <f>IF(D642+D644-D641-D643&gt;=0,D642+D644-D641-D643,0)</f>
        <v>6314.7500000014261</v>
      </c>
      <c r="E646" s="51">
        <f>IF(E642+E644-E641-E643&gt;=0,E642+E644-E641-E643,0)</f>
        <v>0</v>
      </c>
      <c r="F646" s="52">
        <f t="shared" si="12"/>
        <v>0</v>
      </c>
    </row>
    <row r="647" spans="1:6" ht="22.8" x14ac:dyDescent="0.2">
      <c r="A647" s="55" t="s">
        <v>1292</v>
      </c>
      <c r="B647" s="233" t="s">
        <v>1293</v>
      </c>
      <c r="C647" s="56" t="s">
        <v>1292</v>
      </c>
      <c r="D647" s="243">
        <v>716899.65</v>
      </c>
      <c r="E647" s="243">
        <v>763368.48</v>
      </c>
      <c r="F647" s="57">
        <f t="shared" si="12"/>
        <v>106.4819155651701</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3731.27</v>
      </c>
      <c r="E649" s="242">
        <v>49.43</v>
      </c>
      <c r="F649" s="52">
        <f t="shared" ref="F649:F712" si="13">IF(D649&lt;&gt;0,IF(E649/D649&gt;=100,"&gt;&gt;100",E649/D649*100),"-")</f>
        <v>1.3247500180903553</v>
      </c>
    </row>
    <row r="650" spans="1:6" ht="12.75" customHeight="1" x14ac:dyDescent="0.2">
      <c r="A650" s="53" t="s">
        <v>1297</v>
      </c>
      <c r="B650" s="85" t="s">
        <v>1298</v>
      </c>
      <c r="C650" s="50" t="s">
        <v>1297</v>
      </c>
      <c r="D650" s="242">
        <v>8340241.2199999997</v>
      </c>
      <c r="E650" s="242">
        <v>8835697.3599999994</v>
      </c>
      <c r="F650" s="52">
        <f t="shared" si="13"/>
        <v>105.94054928305778</v>
      </c>
    </row>
    <row r="651" spans="1:6" ht="12.75" customHeight="1" x14ac:dyDescent="0.2">
      <c r="A651" s="53" t="s">
        <v>1299</v>
      </c>
      <c r="B651" s="85" t="s">
        <v>1300</v>
      </c>
      <c r="C651" s="50" t="s">
        <v>1299</v>
      </c>
      <c r="D651" s="242">
        <v>8343923.0599999996</v>
      </c>
      <c r="E651" s="242">
        <v>8833575.1300000008</v>
      </c>
      <c r="F651" s="52">
        <f t="shared" si="13"/>
        <v>105.86836751104943</v>
      </c>
    </row>
    <row r="652" spans="1:6" ht="22.8" x14ac:dyDescent="0.2">
      <c r="A652" s="53">
        <v>11</v>
      </c>
      <c r="B652" s="85" t="s">
        <v>1301</v>
      </c>
      <c r="C652" s="50" t="s">
        <v>1302</v>
      </c>
      <c r="D652" s="51">
        <f>+D649+D650-D651</f>
        <v>49.429999999701977</v>
      </c>
      <c r="E652" s="51">
        <f>+E649+E650-E651</f>
        <v>2171.6599999982864</v>
      </c>
      <c r="F652" s="52">
        <f t="shared" si="13"/>
        <v>4393.4048149127648</v>
      </c>
    </row>
    <row r="653" spans="1:6" ht="22.8" x14ac:dyDescent="0.2">
      <c r="A653" s="53" t="s">
        <v>609</v>
      </c>
      <c r="B653" s="85" t="s">
        <v>1303</v>
      </c>
      <c r="C653" s="50" t="s">
        <v>1304</v>
      </c>
      <c r="D653" s="262">
        <v>298</v>
      </c>
      <c r="E653" s="262">
        <v>285</v>
      </c>
      <c r="F653" s="52">
        <f t="shared" si="13"/>
        <v>95.637583892617457</v>
      </c>
    </row>
    <row r="654" spans="1:6" ht="22.8" x14ac:dyDescent="0.2">
      <c r="A654" s="53" t="s">
        <v>609</v>
      </c>
      <c r="B654" s="85" t="s">
        <v>1305</v>
      </c>
      <c r="C654" s="50" t="s">
        <v>1306</v>
      </c>
      <c r="D654" s="262">
        <v>0</v>
      </c>
      <c r="E654" s="262">
        <v>0</v>
      </c>
      <c r="F654" s="52" t="str">
        <f t="shared" si="13"/>
        <v>-</v>
      </c>
    </row>
    <row r="655" spans="1:6" ht="12.75" customHeight="1" x14ac:dyDescent="0.2">
      <c r="A655" s="53" t="s">
        <v>609</v>
      </c>
      <c r="B655" s="85" t="s">
        <v>1307</v>
      </c>
      <c r="C655" s="50" t="s">
        <v>1308</v>
      </c>
      <c r="D655" s="262">
        <v>279</v>
      </c>
      <c r="E655" s="262">
        <v>262</v>
      </c>
      <c r="F655" s="52">
        <f t="shared" si="13"/>
        <v>93.906810035842298</v>
      </c>
    </row>
    <row r="656" spans="1:6" ht="12.75" customHeight="1" x14ac:dyDescent="0.2">
      <c r="A656" s="53" t="s">
        <v>609</v>
      </c>
      <c r="B656" s="85" t="s">
        <v>1309</v>
      </c>
      <c r="C656" s="50" t="s">
        <v>1310</v>
      </c>
      <c r="D656" s="262">
        <v>0</v>
      </c>
      <c r="E656" s="262">
        <v>0</v>
      </c>
      <c r="F656" s="52" t="str">
        <f t="shared" si="13"/>
        <v>-</v>
      </c>
    </row>
    <row r="657" spans="1:6" ht="22.8"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2.8"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2.8" x14ac:dyDescent="0.2">
      <c r="A674" s="53">
        <v>63426</v>
      </c>
      <c r="B674" s="232" t="s">
        <v>1346</v>
      </c>
      <c r="C674" s="50" t="s">
        <v>1347</v>
      </c>
      <c r="D674" s="242">
        <v>0</v>
      </c>
      <c r="E674" s="242">
        <v>0</v>
      </c>
      <c r="F674" s="52" t="str">
        <f t="shared" si="13"/>
        <v>-</v>
      </c>
    </row>
    <row r="675" spans="1:6" ht="22.8" x14ac:dyDescent="0.2">
      <c r="A675" s="53">
        <v>63612</v>
      </c>
      <c r="B675" s="232" t="s">
        <v>1348</v>
      </c>
      <c r="C675" s="50" t="s">
        <v>1349</v>
      </c>
      <c r="D675" s="242">
        <v>0</v>
      </c>
      <c r="E675" s="242">
        <v>0</v>
      </c>
      <c r="F675" s="52" t="str">
        <f t="shared" si="13"/>
        <v>-</v>
      </c>
    </row>
    <row r="676" spans="1:6" ht="22.8" x14ac:dyDescent="0.2">
      <c r="A676" s="53">
        <v>63613</v>
      </c>
      <c r="B676" s="232" t="s">
        <v>1350</v>
      </c>
      <c r="C676" s="50" t="s">
        <v>1351</v>
      </c>
      <c r="D676" s="242">
        <v>0</v>
      </c>
      <c r="E676" s="242">
        <v>0</v>
      </c>
      <c r="F676" s="52" t="str">
        <f t="shared" si="13"/>
        <v>-</v>
      </c>
    </row>
    <row r="677" spans="1:6" ht="22.8" x14ac:dyDescent="0.2">
      <c r="A677" s="53">
        <v>63622</v>
      </c>
      <c r="B677" s="232" t="s">
        <v>1352</v>
      </c>
      <c r="C677" s="50" t="s">
        <v>1353</v>
      </c>
      <c r="D677" s="242">
        <v>0</v>
      </c>
      <c r="E677" s="242">
        <v>0</v>
      </c>
      <c r="F677" s="52" t="str">
        <f t="shared" si="13"/>
        <v>-</v>
      </c>
    </row>
    <row r="678" spans="1:6" ht="22.8"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2.8" x14ac:dyDescent="0.2">
      <c r="A684" s="53">
        <v>63716</v>
      </c>
      <c r="B684" s="232" t="s">
        <v>1361</v>
      </c>
      <c r="C684" s="54">
        <v>63716</v>
      </c>
      <c r="D684" s="242">
        <v>0</v>
      </c>
      <c r="E684" s="242">
        <v>0</v>
      </c>
      <c r="F684" s="52" t="str">
        <f t="shared" si="13"/>
        <v>-</v>
      </c>
    </row>
    <row r="685" spans="1:6" ht="22.8" x14ac:dyDescent="0.2">
      <c r="A685" s="53">
        <v>63717</v>
      </c>
      <c r="B685" s="232" t="s">
        <v>1362</v>
      </c>
      <c r="C685" s="54">
        <v>63717</v>
      </c>
      <c r="D685" s="242">
        <v>0</v>
      </c>
      <c r="E685" s="242">
        <v>0</v>
      </c>
      <c r="F685" s="52" t="str">
        <f t="shared" si="13"/>
        <v>-</v>
      </c>
    </row>
    <row r="686" spans="1:6" ht="22.8" x14ac:dyDescent="0.2">
      <c r="A686" s="53">
        <v>63721</v>
      </c>
      <c r="B686" s="232" t="s">
        <v>1363</v>
      </c>
      <c r="C686" s="54">
        <v>63721</v>
      </c>
      <c r="D686" s="242">
        <v>0</v>
      </c>
      <c r="E686" s="242">
        <v>0</v>
      </c>
      <c r="F686" s="52" t="str">
        <f t="shared" si="13"/>
        <v>-</v>
      </c>
    </row>
    <row r="687" spans="1:6" ht="22.8"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2.8" x14ac:dyDescent="0.2">
      <c r="A692" s="53">
        <v>63727</v>
      </c>
      <c r="B692" s="232" t="s">
        <v>1369</v>
      </c>
      <c r="C692" s="54">
        <v>63727</v>
      </c>
      <c r="D692" s="242">
        <v>0</v>
      </c>
      <c r="E692" s="242">
        <v>0</v>
      </c>
      <c r="F692" s="52" t="str">
        <f t="shared" si="13"/>
        <v>-</v>
      </c>
    </row>
    <row r="693" spans="1:6" ht="22.8"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2.8" x14ac:dyDescent="0.2">
      <c r="A696" s="53" t="s">
        <v>1375</v>
      </c>
      <c r="B696" s="232" t="s">
        <v>1376</v>
      </c>
      <c r="C696" s="50" t="s">
        <v>1375</v>
      </c>
      <c r="D696" s="242">
        <v>0</v>
      </c>
      <c r="E696" s="242">
        <v>0</v>
      </c>
      <c r="F696" s="52" t="str">
        <f t="shared" si="13"/>
        <v>-</v>
      </c>
    </row>
    <row r="697" spans="1:6" ht="12"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2.8" x14ac:dyDescent="0.2">
      <c r="A700" s="53" t="s">
        <v>1383</v>
      </c>
      <c r="B700" s="232" t="s">
        <v>1384</v>
      </c>
      <c r="C700" s="50" t="s">
        <v>1383</v>
      </c>
      <c r="D700" s="242">
        <v>0</v>
      </c>
      <c r="E700" s="242">
        <v>0</v>
      </c>
      <c r="F700" s="52" t="str">
        <f t="shared" si="13"/>
        <v>-</v>
      </c>
    </row>
    <row r="701" spans="1:6" ht="22.8"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2.8" x14ac:dyDescent="0.2">
      <c r="A708" s="53">
        <v>64376</v>
      </c>
      <c r="B708" s="232" t="s">
        <v>1399</v>
      </c>
      <c r="C708" s="50" t="s">
        <v>1400</v>
      </c>
      <c r="D708" s="242">
        <v>0</v>
      </c>
      <c r="E708" s="242">
        <v>0</v>
      </c>
      <c r="F708" s="52" t="str">
        <f t="shared" si="13"/>
        <v>-</v>
      </c>
    </row>
    <row r="709" spans="1:6" ht="22.8"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2.8" x14ac:dyDescent="0.2">
      <c r="A713" s="53">
        <v>66341</v>
      </c>
      <c r="B713" s="85" t="s">
        <v>1409</v>
      </c>
      <c r="C713" s="54">
        <v>66341</v>
      </c>
      <c r="D713" s="242">
        <v>0</v>
      </c>
      <c r="E713" s="242">
        <v>0</v>
      </c>
      <c r="F713" s="52" t="str">
        <f t="shared" ref="F713:F776" si="14">IF(D713&lt;&gt;0,IF(E713/D713&gt;=100,"&gt;&gt;100",E713/D713*100),"-")</f>
        <v>-</v>
      </c>
    </row>
    <row r="714" spans="1:6" ht="22.8" x14ac:dyDescent="0.2">
      <c r="A714" s="53">
        <v>66342</v>
      </c>
      <c r="B714" s="85" t="s">
        <v>1410</v>
      </c>
      <c r="C714" s="54">
        <v>66342</v>
      </c>
      <c r="D714" s="242">
        <v>0</v>
      </c>
      <c r="E714" s="242">
        <v>0</v>
      </c>
      <c r="F714" s="52" t="str">
        <f t="shared" si="14"/>
        <v>-</v>
      </c>
    </row>
    <row r="715" spans="1:6" ht="12"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21024.61</v>
      </c>
      <c r="E716" s="242">
        <v>36686.160000000003</v>
      </c>
      <c r="F716" s="52">
        <f t="shared" si="14"/>
        <v>174.49151256551252</v>
      </c>
    </row>
    <row r="717" spans="1:6" ht="12.75" customHeight="1" x14ac:dyDescent="0.2">
      <c r="A717" s="53">
        <v>31215</v>
      </c>
      <c r="B717" s="85" t="s">
        <v>1414</v>
      </c>
      <c r="C717" s="50" t="s">
        <v>1415</v>
      </c>
      <c r="D717" s="242">
        <v>16278.72</v>
      </c>
      <c r="E717" s="242">
        <v>10722.98</v>
      </c>
      <c r="F717" s="52">
        <f t="shared" si="14"/>
        <v>65.871149574413707</v>
      </c>
    </row>
    <row r="718" spans="1:6" ht="12.75" customHeight="1" x14ac:dyDescent="0.2">
      <c r="A718" s="53">
        <v>32121</v>
      </c>
      <c r="B718" s="85" t="s">
        <v>1416</v>
      </c>
      <c r="C718" s="50" t="s">
        <v>1417</v>
      </c>
      <c r="D718" s="242">
        <v>172701.95</v>
      </c>
      <c r="E718" s="242">
        <v>172650.74</v>
      </c>
      <c r="F718" s="52">
        <f t="shared" si="14"/>
        <v>99.970347758088423</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0</v>
      </c>
      <c r="E720" s="242">
        <v>16532.29</v>
      </c>
      <c r="F720" s="52" t="str">
        <f t="shared" si="14"/>
        <v>-</v>
      </c>
    </row>
    <row r="721" spans="1:6" ht="12.75" customHeight="1" x14ac:dyDescent="0.2">
      <c r="A721" s="53" t="s">
        <v>1422</v>
      </c>
      <c r="B721" s="85" t="s">
        <v>1423</v>
      </c>
      <c r="C721" s="50" t="s">
        <v>1422</v>
      </c>
      <c r="D721" s="242">
        <v>378557.7</v>
      </c>
      <c r="E721" s="242">
        <v>2328.2399999999998</v>
      </c>
      <c r="F721" s="52">
        <f t="shared" si="14"/>
        <v>0.61502909596080058</v>
      </c>
    </row>
    <row r="722" spans="1:6" ht="12.75" customHeight="1" x14ac:dyDescent="0.2">
      <c r="A722" s="53" t="s">
        <v>1424</v>
      </c>
      <c r="B722" s="85" t="s">
        <v>1425</v>
      </c>
      <c r="C722" s="50" t="s">
        <v>1424</v>
      </c>
      <c r="D722" s="242">
        <v>42700.2</v>
      </c>
      <c r="E722" s="242">
        <v>2345.12</v>
      </c>
      <c r="F722" s="52">
        <f t="shared" si="14"/>
        <v>5.4920585852056902</v>
      </c>
    </row>
    <row r="723" spans="1:6" ht="12.75" customHeight="1" x14ac:dyDescent="0.2">
      <c r="A723" s="53" t="s">
        <v>1426</v>
      </c>
      <c r="B723" s="85" t="s">
        <v>1427</v>
      </c>
      <c r="C723" s="50" t="s">
        <v>1426</v>
      </c>
      <c r="D723" s="242">
        <v>9293.7000000000007</v>
      </c>
      <c r="E723" s="242">
        <v>425</v>
      </c>
      <c r="F723" s="52">
        <f t="shared" si="14"/>
        <v>4.5729903052605527</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1101.3800000000001</v>
      </c>
      <c r="E726" s="242">
        <v>600</v>
      </c>
      <c r="F726" s="52">
        <f t="shared" si="14"/>
        <v>54.477110534057275</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12" x14ac:dyDescent="0.2">
      <c r="A741" s="53">
        <v>34224</v>
      </c>
      <c r="B741" s="85" t="s">
        <v>1462</v>
      </c>
      <c r="C741" s="50" t="s">
        <v>1463</v>
      </c>
      <c r="D741" s="242">
        <v>0</v>
      </c>
      <c r="E741" s="242">
        <v>0</v>
      </c>
      <c r="F741" s="52" t="str">
        <f t="shared" si="14"/>
        <v>-</v>
      </c>
    </row>
    <row r="742" spans="1:6" ht="12" x14ac:dyDescent="0.2">
      <c r="A742" s="53">
        <v>34233</v>
      </c>
      <c r="B742" s="85" t="s">
        <v>1464</v>
      </c>
      <c r="C742" s="50" t="s">
        <v>1465</v>
      </c>
      <c r="D742" s="242">
        <v>0</v>
      </c>
      <c r="E742" s="242">
        <v>0</v>
      </c>
      <c r="F742" s="52" t="str">
        <f t="shared" si="14"/>
        <v>-</v>
      </c>
    </row>
    <row r="743" spans="1:6" ht="22.8" x14ac:dyDescent="0.2">
      <c r="A743" s="53">
        <v>34234</v>
      </c>
      <c r="B743" s="232" t="s">
        <v>1466</v>
      </c>
      <c r="C743" s="50" t="s">
        <v>1467</v>
      </c>
      <c r="D743" s="242">
        <v>0</v>
      </c>
      <c r="E743" s="242">
        <v>0</v>
      </c>
      <c r="F743" s="52" t="str">
        <f t="shared" si="14"/>
        <v>-</v>
      </c>
    </row>
    <row r="744" spans="1:6" ht="22.8" x14ac:dyDescent="0.2">
      <c r="A744" s="53">
        <v>34235</v>
      </c>
      <c r="B744" s="232" t="s">
        <v>1468</v>
      </c>
      <c r="C744" s="50" t="s">
        <v>1469</v>
      </c>
      <c r="D744" s="242">
        <v>1542.85</v>
      </c>
      <c r="E744" s="242">
        <v>10490.37</v>
      </c>
      <c r="F744" s="52">
        <f t="shared" si="14"/>
        <v>679.93453673396641</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2.8"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2.8" x14ac:dyDescent="0.2">
      <c r="A756" s="53">
        <v>34286</v>
      </c>
      <c r="B756" s="232" t="s">
        <v>1492</v>
      </c>
      <c r="C756" s="50" t="s">
        <v>1493</v>
      </c>
      <c r="D756" s="242">
        <v>0</v>
      </c>
      <c r="E756" s="242">
        <v>0</v>
      </c>
      <c r="F756" s="52" t="str">
        <f t="shared" si="14"/>
        <v>-</v>
      </c>
    </row>
    <row r="757" spans="1:6" ht="22.8"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2.8"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12" x14ac:dyDescent="0.2">
      <c r="A773" s="53">
        <v>36328</v>
      </c>
      <c r="B773" s="85" t="s">
        <v>1526</v>
      </c>
      <c r="C773" s="50" t="s">
        <v>1527</v>
      </c>
      <c r="D773" s="242">
        <v>0</v>
      </c>
      <c r="E773" s="242">
        <v>0</v>
      </c>
      <c r="F773" s="52" t="str">
        <f t="shared" si="14"/>
        <v>-</v>
      </c>
    </row>
    <row r="774" spans="1:6" ht="22.8"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2.8" x14ac:dyDescent="0.2">
      <c r="A779" s="53" t="s">
        <v>1538</v>
      </c>
      <c r="B779" s="232" t="s">
        <v>1539</v>
      </c>
      <c r="C779" s="54" t="s">
        <v>1538</v>
      </c>
      <c r="D779" s="242">
        <v>0</v>
      </c>
      <c r="E779" s="242">
        <v>0</v>
      </c>
      <c r="F779" s="52" t="str">
        <f t="shared" si="15"/>
        <v>-</v>
      </c>
    </row>
    <row r="780" spans="1:6" ht="22.8"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12"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2.8" x14ac:dyDescent="0.2">
      <c r="A785" s="53" t="s">
        <v>1550</v>
      </c>
      <c r="B785" s="232" t="s">
        <v>1551</v>
      </c>
      <c r="C785" s="54" t="s">
        <v>1550</v>
      </c>
      <c r="D785" s="242">
        <v>0</v>
      </c>
      <c r="E785" s="242">
        <v>0</v>
      </c>
      <c r="F785" s="52" t="str">
        <f t="shared" si="15"/>
        <v>-</v>
      </c>
    </row>
    <row r="786" spans="1:6" ht="22.8" x14ac:dyDescent="0.2">
      <c r="A786" s="53" t="s">
        <v>1552</v>
      </c>
      <c r="B786" s="232" t="s">
        <v>1553</v>
      </c>
      <c r="C786" s="54" t="s">
        <v>1552</v>
      </c>
      <c r="D786" s="242">
        <v>0</v>
      </c>
      <c r="E786" s="242">
        <v>0</v>
      </c>
      <c r="F786" s="52" t="str">
        <f t="shared" si="15"/>
        <v>-</v>
      </c>
    </row>
    <row r="787" spans="1:6" ht="22.8" x14ac:dyDescent="0.2">
      <c r="A787" s="53" t="s">
        <v>1554</v>
      </c>
      <c r="B787" s="232" t="s">
        <v>1555</v>
      </c>
      <c r="C787" s="54" t="s">
        <v>1554</v>
      </c>
      <c r="D787" s="242">
        <v>0</v>
      </c>
      <c r="E787" s="242">
        <v>0</v>
      </c>
      <c r="F787" s="52" t="str">
        <f t="shared" si="15"/>
        <v>-</v>
      </c>
    </row>
    <row r="788" spans="1:6" ht="22.8" x14ac:dyDescent="0.2">
      <c r="A788" s="53" t="s">
        <v>1556</v>
      </c>
      <c r="B788" s="232" t="s">
        <v>1557</v>
      </c>
      <c r="C788" s="54" t="s">
        <v>1556</v>
      </c>
      <c r="D788" s="242">
        <v>0</v>
      </c>
      <c r="E788" s="242">
        <v>0</v>
      </c>
      <c r="F788" s="52" t="str">
        <f t="shared" si="15"/>
        <v>-</v>
      </c>
    </row>
    <row r="789" spans="1:6" ht="22.8" x14ac:dyDescent="0.2">
      <c r="A789" s="53" t="s">
        <v>1558</v>
      </c>
      <c r="B789" s="232" t="s">
        <v>1559</v>
      </c>
      <c r="C789" s="54" t="s">
        <v>1558</v>
      </c>
      <c r="D789" s="242">
        <v>0</v>
      </c>
      <c r="E789" s="242">
        <v>0</v>
      </c>
      <c r="F789" s="52" t="str">
        <f t="shared" si="15"/>
        <v>-</v>
      </c>
    </row>
    <row r="790" spans="1:6" ht="22.8" x14ac:dyDescent="0.2">
      <c r="A790" s="53" t="s">
        <v>1560</v>
      </c>
      <c r="B790" s="85" t="s">
        <v>1561</v>
      </c>
      <c r="C790" s="50" t="s">
        <v>1560</v>
      </c>
      <c r="D790" s="242">
        <v>0</v>
      </c>
      <c r="E790" s="242">
        <v>0</v>
      </c>
      <c r="F790" s="52" t="str">
        <f t="shared" si="15"/>
        <v>-</v>
      </c>
    </row>
    <row r="791" spans="1:6" ht="22.8" x14ac:dyDescent="0.2">
      <c r="A791" s="53" t="s">
        <v>1562</v>
      </c>
      <c r="B791" s="85" t="s">
        <v>1563</v>
      </c>
      <c r="C791" s="50" t="s">
        <v>1562</v>
      </c>
      <c r="D791" s="242">
        <v>0</v>
      </c>
      <c r="E791" s="242">
        <v>0</v>
      </c>
      <c r="F791" s="52" t="str">
        <f t="shared" si="15"/>
        <v>-</v>
      </c>
    </row>
    <row r="792" spans="1:6" ht="22.8" x14ac:dyDescent="0.2">
      <c r="A792" s="53" t="s">
        <v>1564</v>
      </c>
      <c r="B792" s="85" t="s">
        <v>1565</v>
      </c>
      <c r="C792" s="50" t="s">
        <v>1564</v>
      </c>
      <c r="D792" s="242">
        <v>0</v>
      </c>
      <c r="E792" s="242">
        <v>0</v>
      </c>
      <c r="F792" s="52" t="str">
        <f t="shared" si="15"/>
        <v>-</v>
      </c>
    </row>
    <row r="793" spans="1:6" ht="22.8"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2.8" x14ac:dyDescent="0.2">
      <c r="A797" s="53" t="s">
        <v>1574</v>
      </c>
      <c r="B797" s="85" t="s">
        <v>1575</v>
      </c>
      <c r="C797" s="50" t="s">
        <v>1574</v>
      </c>
      <c r="D797" s="242">
        <v>0</v>
      </c>
      <c r="E797" s="242">
        <v>0</v>
      </c>
      <c r="F797" s="52" t="str">
        <f t="shared" si="15"/>
        <v>-</v>
      </c>
    </row>
    <row r="798" spans="1:6" ht="22.8" x14ac:dyDescent="0.2">
      <c r="A798" s="53" t="s">
        <v>1576</v>
      </c>
      <c r="B798" s="85" t="s">
        <v>1577</v>
      </c>
      <c r="C798" s="50" t="s">
        <v>1576</v>
      </c>
      <c r="D798" s="242">
        <v>0</v>
      </c>
      <c r="E798" s="242">
        <v>0</v>
      </c>
      <c r="F798" s="52" t="str">
        <f t="shared" si="15"/>
        <v>-</v>
      </c>
    </row>
    <row r="799" spans="1:6" ht="22.8" x14ac:dyDescent="0.2">
      <c r="A799" s="53" t="s">
        <v>1578</v>
      </c>
      <c r="B799" s="85" t="s">
        <v>1579</v>
      </c>
      <c r="C799" s="50" t="s">
        <v>1578</v>
      </c>
      <c r="D799" s="242">
        <v>0</v>
      </c>
      <c r="E799" s="242">
        <v>0</v>
      </c>
      <c r="F799" s="52" t="str">
        <f t="shared" si="15"/>
        <v>-</v>
      </c>
    </row>
    <row r="800" spans="1:6" ht="22.8" x14ac:dyDescent="0.2">
      <c r="A800" s="53" t="s">
        <v>1580</v>
      </c>
      <c r="B800" s="85" t="s">
        <v>1581</v>
      </c>
      <c r="C800" s="50" t="s">
        <v>1580</v>
      </c>
      <c r="D800" s="242">
        <v>0</v>
      </c>
      <c r="E800" s="242">
        <v>0</v>
      </c>
      <c r="F800" s="52" t="str">
        <f t="shared" si="15"/>
        <v>-</v>
      </c>
    </row>
    <row r="801" spans="1:6" ht="22.8" x14ac:dyDescent="0.2">
      <c r="A801" s="53" t="s">
        <v>1582</v>
      </c>
      <c r="B801" s="85" t="s">
        <v>1583</v>
      </c>
      <c r="C801" s="50" t="s">
        <v>1582</v>
      </c>
      <c r="D801" s="242">
        <v>0</v>
      </c>
      <c r="E801" s="242">
        <v>0</v>
      </c>
      <c r="F801" s="52" t="str">
        <f t="shared" si="15"/>
        <v>-</v>
      </c>
    </row>
    <row r="802" spans="1:6" ht="22.8" x14ac:dyDescent="0.2">
      <c r="A802" s="53" t="s">
        <v>1584</v>
      </c>
      <c r="B802" s="85" t="s">
        <v>1585</v>
      </c>
      <c r="C802" s="50" t="s">
        <v>1584</v>
      </c>
      <c r="D802" s="242">
        <v>0</v>
      </c>
      <c r="E802" s="242">
        <v>0</v>
      </c>
      <c r="F802" s="52" t="str">
        <f t="shared" si="15"/>
        <v>-</v>
      </c>
    </row>
    <row r="803" spans="1:6" ht="12"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2.8" x14ac:dyDescent="0.2">
      <c r="A806" s="53" t="s">
        <v>1592</v>
      </c>
      <c r="B806" s="85" t="s">
        <v>1593</v>
      </c>
      <c r="C806" s="50" t="s">
        <v>1592</v>
      </c>
      <c r="D806" s="242">
        <v>0</v>
      </c>
      <c r="E806" s="242">
        <v>0</v>
      </c>
      <c r="F806" s="52" t="str">
        <f t="shared" si="15"/>
        <v>-</v>
      </c>
    </row>
    <row r="807" spans="1:6" ht="22.8"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3102.4</v>
      </c>
      <c r="E819" s="242">
        <v>2389.0100000000002</v>
      </c>
      <c r="F819" s="52">
        <f t="shared" si="15"/>
        <v>77.005221763795774</v>
      </c>
    </row>
    <row r="820" spans="1:6" ht="22.8"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2.8" x14ac:dyDescent="0.2">
      <c r="A843" s="53" t="s">
        <v>1665</v>
      </c>
      <c r="B843" s="85" t="s">
        <v>1666</v>
      </c>
      <c r="C843" s="54" t="s">
        <v>1665</v>
      </c>
      <c r="D843" s="242">
        <v>0</v>
      </c>
      <c r="E843" s="242">
        <v>0</v>
      </c>
      <c r="F843" s="52" t="str">
        <f t="shared" si="16"/>
        <v>-</v>
      </c>
    </row>
    <row r="844" spans="1:6" ht="22.8"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2.8"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12" x14ac:dyDescent="0.2">
      <c r="A848" s="53">
        <v>81332</v>
      </c>
      <c r="B848" s="85" t="s">
        <v>1675</v>
      </c>
      <c r="C848" s="50" t="s">
        <v>1676</v>
      </c>
      <c r="D848" s="242">
        <v>0</v>
      </c>
      <c r="E848" s="242">
        <v>0</v>
      </c>
      <c r="F848" s="52" t="str">
        <f t="shared" si="16"/>
        <v>-</v>
      </c>
    </row>
    <row r="849" spans="1:6" ht="22.8"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2.8" x14ac:dyDescent="0.2">
      <c r="A852" s="53">
        <v>81532</v>
      </c>
      <c r="B852" s="232" t="s">
        <v>1683</v>
      </c>
      <c r="C852" s="50" t="s">
        <v>1684</v>
      </c>
      <c r="D852" s="242">
        <v>0</v>
      </c>
      <c r="E852" s="242">
        <v>0</v>
      </c>
      <c r="F852" s="52" t="str">
        <f t="shared" si="16"/>
        <v>-</v>
      </c>
    </row>
    <row r="853" spans="1:6" ht="22.8" x14ac:dyDescent="0.2">
      <c r="A853" s="53">
        <v>81542</v>
      </c>
      <c r="B853" s="232" t="s">
        <v>1685</v>
      </c>
      <c r="C853" s="50" t="s">
        <v>1686</v>
      </c>
      <c r="D853" s="242">
        <v>0</v>
      </c>
      <c r="E853" s="242">
        <v>0</v>
      </c>
      <c r="F853" s="52" t="str">
        <f t="shared" si="16"/>
        <v>-</v>
      </c>
    </row>
    <row r="854" spans="1:6" ht="22.8" x14ac:dyDescent="0.2">
      <c r="A854" s="53">
        <v>81552</v>
      </c>
      <c r="B854" s="85" t="s">
        <v>1687</v>
      </c>
      <c r="C854" s="50" t="s">
        <v>1688</v>
      </c>
      <c r="D854" s="242">
        <v>0</v>
      </c>
      <c r="E854" s="242">
        <v>0</v>
      </c>
      <c r="F854" s="52" t="str">
        <f t="shared" si="16"/>
        <v>-</v>
      </c>
    </row>
    <row r="855" spans="1:6" ht="22.8" x14ac:dyDescent="0.2">
      <c r="A855" s="53">
        <v>81631</v>
      </c>
      <c r="B855" s="232" t="s">
        <v>1689</v>
      </c>
      <c r="C855" s="50" t="s">
        <v>1690</v>
      </c>
      <c r="D855" s="242">
        <v>0</v>
      </c>
      <c r="E855" s="242">
        <v>0</v>
      </c>
      <c r="F855" s="52" t="str">
        <f t="shared" si="16"/>
        <v>-</v>
      </c>
    </row>
    <row r="856" spans="1:6" ht="22.8"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2.8" x14ac:dyDescent="0.2">
      <c r="A869" s="53">
        <v>81761</v>
      </c>
      <c r="B869" s="232" t="s">
        <v>1717</v>
      </c>
      <c r="C869" s="50" t="s">
        <v>1718</v>
      </c>
      <c r="D869" s="242">
        <v>0</v>
      </c>
      <c r="E869" s="242">
        <v>0</v>
      </c>
      <c r="F869" s="52" t="str">
        <f t="shared" si="16"/>
        <v>-</v>
      </c>
    </row>
    <row r="870" spans="1:6" ht="22.8" x14ac:dyDescent="0.2">
      <c r="A870" s="53">
        <v>81762</v>
      </c>
      <c r="B870" s="232" t="s">
        <v>1719</v>
      </c>
      <c r="C870" s="50" t="s">
        <v>1720</v>
      </c>
      <c r="D870" s="242">
        <v>0</v>
      </c>
      <c r="E870" s="242">
        <v>0</v>
      </c>
      <c r="F870" s="52" t="str">
        <f t="shared" si="16"/>
        <v>-</v>
      </c>
    </row>
    <row r="871" spans="1:6" ht="22.8" x14ac:dyDescent="0.2">
      <c r="A871" s="53">
        <v>81771</v>
      </c>
      <c r="B871" s="85" t="s">
        <v>1721</v>
      </c>
      <c r="C871" s="50" t="s">
        <v>1722</v>
      </c>
      <c r="D871" s="242">
        <v>0</v>
      </c>
      <c r="E871" s="242">
        <v>0</v>
      </c>
      <c r="F871" s="52" t="str">
        <f t="shared" si="16"/>
        <v>-</v>
      </c>
    </row>
    <row r="872" spans="1:6" ht="22.8"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12" x14ac:dyDescent="0.2">
      <c r="A882" s="53">
        <v>84242</v>
      </c>
      <c r="B882" s="85" t="s">
        <v>1743</v>
      </c>
      <c r="C882" s="50" t="s">
        <v>1744</v>
      </c>
      <c r="D882" s="242">
        <v>0</v>
      </c>
      <c r="E882" s="242">
        <v>0</v>
      </c>
      <c r="F882" s="52" t="str">
        <f t="shared" si="16"/>
        <v>-</v>
      </c>
    </row>
    <row r="883" spans="1:6" ht="12"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12" x14ac:dyDescent="0.2">
      <c r="A885" s="53">
        <v>84431</v>
      </c>
      <c r="B885" s="85" t="s">
        <v>1749</v>
      </c>
      <c r="C885" s="50" t="s">
        <v>1750</v>
      </c>
      <c r="D885" s="242">
        <v>0</v>
      </c>
      <c r="E885" s="242">
        <v>0</v>
      </c>
      <c r="F885" s="52" t="str">
        <f t="shared" si="16"/>
        <v>-</v>
      </c>
    </row>
    <row r="886" spans="1:6" ht="12" x14ac:dyDescent="0.2">
      <c r="A886" s="53">
        <v>84432</v>
      </c>
      <c r="B886" s="85" t="s">
        <v>1751</v>
      </c>
      <c r="C886" s="50" t="s">
        <v>1752</v>
      </c>
      <c r="D886" s="242">
        <v>0</v>
      </c>
      <c r="E886" s="242">
        <v>0</v>
      </c>
      <c r="F886" s="52" t="str">
        <f t="shared" si="16"/>
        <v>-</v>
      </c>
    </row>
    <row r="887" spans="1:6" ht="12" x14ac:dyDescent="0.2">
      <c r="A887" s="53" t="s">
        <v>1753</v>
      </c>
      <c r="B887" s="85" t="s">
        <v>1754</v>
      </c>
      <c r="C887" s="50" t="s">
        <v>1753</v>
      </c>
      <c r="D887" s="242">
        <v>212006.47</v>
      </c>
      <c r="E887" s="242">
        <v>0</v>
      </c>
      <c r="F887" s="52">
        <f t="shared" si="16"/>
        <v>0</v>
      </c>
    </row>
    <row r="888" spans="1:6" ht="22.8" x14ac:dyDescent="0.2">
      <c r="A888" s="53">
        <v>84442</v>
      </c>
      <c r="B888" s="85" t="s">
        <v>1755</v>
      </c>
      <c r="C888" s="50" t="s">
        <v>1756</v>
      </c>
      <c r="D888" s="242">
        <v>0</v>
      </c>
      <c r="E888" s="242">
        <v>0</v>
      </c>
      <c r="F888" s="52" t="str">
        <f t="shared" si="16"/>
        <v>-</v>
      </c>
    </row>
    <row r="889" spans="1:6" ht="22.8" x14ac:dyDescent="0.2">
      <c r="A889" s="53">
        <v>84452</v>
      </c>
      <c r="B889" s="232" t="s">
        <v>1757</v>
      </c>
      <c r="C889" s="50" t="s">
        <v>1758</v>
      </c>
      <c r="D889" s="242">
        <v>0</v>
      </c>
      <c r="E889" s="242">
        <v>0</v>
      </c>
      <c r="F889" s="52" t="str">
        <f t="shared" si="16"/>
        <v>-</v>
      </c>
    </row>
    <row r="890" spans="1:6" ht="22.8"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2.8"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2.8" x14ac:dyDescent="0.2">
      <c r="A910" s="53">
        <v>84761</v>
      </c>
      <c r="B910" s="232" t="s">
        <v>1799</v>
      </c>
      <c r="C910" s="50" t="s">
        <v>1800</v>
      </c>
      <c r="D910" s="242">
        <v>0</v>
      </c>
      <c r="E910" s="242">
        <v>0</v>
      </c>
      <c r="F910" s="52" t="str">
        <f t="shared" si="17"/>
        <v>-</v>
      </c>
    </row>
    <row r="911" spans="1:6" ht="22.8" x14ac:dyDescent="0.2">
      <c r="A911" s="53">
        <v>84762</v>
      </c>
      <c r="B911" s="232" t="s">
        <v>1801</v>
      </c>
      <c r="C911" s="50" t="s">
        <v>1802</v>
      </c>
      <c r="D911" s="242">
        <v>0</v>
      </c>
      <c r="E911" s="242">
        <v>0</v>
      </c>
      <c r="F911" s="52" t="str">
        <f t="shared" si="17"/>
        <v>-</v>
      </c>
    </row>
    <row r="912" spans="1:6" ht="22.8" x14ac:dyDescent="0.2">
      <c r="A912" s="53" t="s">
        <v>1803</v>
      </c>
      <c r="B912" s="85" t="s">
        <v>1804</v>
      </c>
      <c r="C912" s="50" t="s">
        <v>1803</v>
      </c>
      <c r="D912" s="242">
        <v>0</v>
      </c>
      <c r="E912" s="242">
        <v>0</v>
      </c>
      <c r="F912" s="52" t="str">
        <f t="shared" si="17"/>
        <v>-</v>
      </c>
    </row>
    <row r="913" spans="1:6" ht="22.8"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2.8"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12"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12" x14ac:dyDescent="0.2">
      <c r="A921" s="53">
        <v>51532</v>
      </c>
      <c r="B921" s="85" t="s">
        <v>1821</v>
      </c>
      <c r="C921" s="50" t="s">
        <v>1822</v>
      </c>
      <c r="D921" s="242">
        <v>0</v>
      </c>
      <c r="E921" s="242">
        <v>0</v>
      </c>
      <c r="F921" s="52" t="str">
        <f t="shared" si="17"/>
        <v>-</v>
      </c>
    </row>
    <row r="922" spans="1:6" ht="22.8" x14ac:dyDescent="0.2">
      <c r="A922" s="53">
        <v>51542</v>
      </c>
      <c r="B922" s="85" t="s">
        <v>1823</v>
      </c>
      <c r="C922" s="50" t="s">
        <v>1824</v>
      </c>
      <c r="D922" s="242">
        <v>0</v>
      </c>
      <c r="E922" s="242">
        <v>0</v>
      </c>
      <c r="F922" s="52" t="str">
        <f t="shared" si="17"/>
        <v>-</v>
      </c>
    </row>
    <row r="923" spans="1:6" ht="22.8" x14ac:dyDescent="0.2">
      <c r="A923" s="53">
        <v>51552</v>
      </c>
      <c r="B923" s="232" t="s">
        <v>1825</v>
      </c>
      <c r="C923" s="50" t="s">
        <v>1826</v>
      </c>
      <c r="D923" s="242">
        <v>0</v>
      </c>
      <c r="E923" s="242">
        <v>0</v>
      </c>
      <c r="F923" s="52" t="str">
        <f t="shared" si="17"/>
        <v>-</v>
      </c>
    </row>
    <row r="924" spans="1:6" ht="12" x14ac:dyDescent="0.2">
      <c r="A924" s="53">
        <v>51631</v>
      </c>
      <c r="B924" s="85" t="s">
        <v>1827</v>
      </c>
      <c r="C924" s="50" t="s">
        <v>1828</v>
      </c>
      <c r="D924" s="242">
        <v>0</v>
      </c>
      <c r="E924" s="242">
        <v>0</v>
      </c>
      <c r="F924" s="52" t="str">
        <f t="shared" si="17"/>
        <v>-</v>
      </c>
    </row>
    <row r="925" spans="1:6" ht="12"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2.8" x14ac:dyDescent="0.2">
      <c r="A938" s="53">
        <v>51761</v>
      </c>
      <c r="B938" s="85" t="s">
        <v>1855</v>
      </c>
      <c r="C938" s="50" t="s">
        <v>1856</v>
      </c>
      <c r="D938" s="242">
        <v>0</v>
      </c>
      <c r="E938" s="242">
        <v>0</v>
      </c>
      <c r="F938" s="52" t="str">
        <f t="shared" si="17"/>
        <v>-</v>
      </c>
    </row>
    <row r="939" spans="1:6" ht="22.8" x14ac:dyDescent="0.2">
      <c r="A939" s="53">
        <v>51762</v>
      </c>
      <c r="B939" s="85" t="s">
        <v>1857</v>
      </c>
      <c r="C939" s="50" t="s">
        <v>1858</v>
      </c>
      <c r="D939" s="242">
        <v>0</v>
      </c>
      <c r="E939" s="242">
        <v>0</v>
      </c>
      <c r="F939" s="52" t="str">
        <f t="shared" si="17"/>
        <v>-</v>
      </c>
    </row>
    <row r="940" spans="1:6" ht="22.8" x14ac:dyDescent="0.2">
      <c r="A940" s="53">
        <v>51771</v>
      </c>
      <c r="B940" s="85" t="s">
        <v>1859</v>
      </c>
      <c r="C940" s="50" t="s">
        <v>1860</v>
      </c>
      <c r="D940" s="242">
        <v>0</v>
      </c>
      <c r="E940" s="242">
        <v>0</v>
      </c>
      <c r="F940" s="52" t="str">
        <f t="shared" si="17"/>
        <v>-</v>
      </c>
    </row>
    <row r="941" spans="1:6" ht="22.8" x14ac:dyDescent="0.2">
      <c r="A941" s="53">
        <v>51772</v>
      </c>
      <c r="B941" s="85" t="s">
        <v>1861</v>
      </c>
      <c r="C941" s="50" t="s">
        <v>1862</v>
      </c>
      <c r="D941" s="242">
        <v>0</v>
      </c>
      <c r="E941" s="242">
        <v>0</v>
      </c>
      <c r="F941" s="52" t="str">
        <f t="shared" si="17"/>
        <v>-</v>
      </c>
    </row>
    <row r="942" spans="1:6" ht="12" x14ac:dyDescent="0.2">
      <c r="A942" s="53">
        <v>54132</v>
      </c>
      <c r="B942" s="85" t="s">
        <v>1863</v>
      </c>
      <c r="C942" s="50" t="s">
        <v>1864</v>
      </c>
      <c r="D942" s="242">
        <v>0</v>
      </c>
      <c r="E942" s="242">
        <v>0</v>
      </c>
      <c r="F942" s="52" t="str">
        <f t="shared" si="17"/>
        <v>-</v>
      </c>
    </row>
    <row r="943" spans="1:6" ht="12"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12" x14ac:dyDescent="0.2">
      <c r="A945" s="53">
        <v>54162</v>
      </c>
      <c r="B945" s="85" t="s">
        <v>1869</v>
      </c>
      <c r="C945" s="50" t="s">
        <v>1870</v>
      </c>
      <c r="D945" s="242">
        <v>0</v>
      </c>
      <c r="E945" s="242">
        <v>0</v>
      </c>
      <c r="F945" s="52" t="str">
        <f t="shared" si="17"/>
        <v>-</v>
      </c>
    </row>
    <row r="946" spans="1:6" ht="22.8" x14ac:dyDescent="0.2">
      <c r="A946" s="53">
        <v>54221</v>
      </c>
      <c r="B946" s="232" t="s">
        <v>1871</v>
      </c>
      <c r="C946" s="50" t="s">
        <v>1872</v>
      </c>
      <c r="D946" s="242">
        <v>0</v>
      </c>
      <c r="E946" s="242">
        <v>0</v>
      </c>
      <c r="F946" s="52" t="str">
        <f t="shared" si="17"/>
        <v>-</v>
      </c>
    </row>
    <row r="947" spans="1:6" ht="22.8" x14ac:dyDescent="0.2">
      <c r="A947" s="53">
        <v>54222</v>
      </c>
      <c r="B947" s="232" t="s">
        <v>1873</v>
      </c>
      <c r="C947" s="50" t="s">
        <v>1874</v>
      </c>
      <c r="D947" s="242">
        <v>0</v>
      </c>
      <c r="E947" s="242">
        <v>0</v>
      </c>
      <c r="F947" s="52" t="str">
        <f t="shared" si="17"/>
        <v>-</v>
      </c>
    </row>
    <row r="948" spans="1:6" ht="12" x14ac:dyDescent="0.2">
      <c r="A948" s="53" t="s">
        <v>1875</v>
      </c>
      <c r="B948" s="85" t="s">
        <v>1876</v>
      </c>
      <c r="C948" s="50" t="s">
        <v>1875</v>
      </c>
      <c r="D948" s="242">
        <v>0</v>
      </c>
      <c r="E948" s="242">
        <v>0</v>
      </c>
      <c r="F948" s="52" t="str">
        <f t="shared" si="17"/>
        <v>-</v>
      </c>
    </row>
    <row r="949" spans="1:6" ht="22.8" x14ac:dyDescent="0.2">
      <c r="A949" s="53">
        <v>54232</v>
      </c>
      <c r="B949" s="232" t="s">
        <v>1877</v>
      </c>
      <c r="C949" s="50" t="s">
        <v>1878</v>
      </c>
      <c r="D949" s="242">
        <v>0</v>
      </c>
      <c r="E949" s="242">
        <v>0</v>
      </c>
      <c r="F949" s="52" t="str">
        <f t="shared" si="17"/>
        <v>-</v>
      </c>
    </row>
    <row r="950" spans="1:6" ht="22.8" x14ac:dyDescent="0.2">
      <c r="A950" s="53">
        <v>54242</v>
      </c>
      <c r="B950" s="85" t="s">
        <v>1879</v>
      </c>
      <c r="C950" s="50" t="s">
        <v>1880</v>
      </c>
      <c r="D950" s="242">
        <v>0</v>
      </c>
      <c r="E950" s="242">
        <v>0</v>
      </c>
      <c r="F950" s="52" t="str">
        <f t="shared" si="17"/>
        <v>-</v>
      </c>
    </row>
    <row r="951" spans="1:6" ht="22.8" x14ac:dyDescent="0.2">
      <c r="A951" s="53" t="s">
        <v>1881</v>
      </c>
      <c r="B951" s="85" t="s">
        <v>1882</v>
      </c>
      <c r="C951" s="50" t="s">
        <v>1881</v>
      </c>
      <c r="D951" s="242">
        <v>0</v>
      </c>
      <c r="E951" s="242">
        <v>0</v>
      </c>
      <c r="F951" s="52" t="str">
        <f t="shared" si="17"/>
        <v>-</v>
      </c>
    </row>
    <row r="952" spans="1:6" ht="22.8" x14ac:dyDescent="0.2">
      <c r="A952" s="53">
        <v>54312</v>
      </c>
      <c r="B952" s="232" t="s">
        <v>1883</v>
      </c>
      <c r="C952" s="50" t="s">
        <v>1884</v>
      </c>
      <c r="D952" s="242">
        <v>0</v>
      </c>
      <c r="E952" s="242">
        <v>0</v>
      </c>
      <c r="F952" s="52" t="str">
        <f t="shared" si="17"/>
        <v>-</v>
      </c>
    </row>
    <row r="953" spans="1:6" ht="22.8" x14ac:dyDescent="0.2">
      <c r="A953" s="53">
        <v>54431</v>
      </c>
      <c r="B953" s="85" t="s">
        <v>1885</v>
      </c>
      <c r="C953" s="50" t="s">
        <v>1886</v>
      </c>
      <c r="D953" s="242">
        <v>0</v>
      </c>
      <c r="E953" s="242">
        <v>0</v>
      </c>
      <c r="F953" s="52" t="str">
        <f t="shared" si="17"/>
        <v>-</v>
      </c>
    </row>
    <row r="954" spans="1:6" ht="22.8" x14ac:dyDescent="0.2">
      <c r="A954" s="53">
        <v>54432</v>
      </c>
      <c r="B954" s="85" t="s">
        <v>1887</v>
      </c>
      <c r="C954" s="50" t="s">
        <v>1888</v>
      </c>
      <c r="D954" s="242">
        <v>0</v>
      </c>
      <c r="E954" s="242">
        <v>0</v>
      </c>
      <c r="F954" s="52" t="str">
        <f t="shared" si="17"/>
        <v>-</v>
      </c>
    </row>
    <row r="955" spans="1:6" ht="22.8" x14ac:dyDescent="0.2">
      <c r="A955" s="53" t="s">
        <v>1889</v>
      </c>
      <c r="B955" s="85" t="s">
        <v>1890</v>
      </c>
      <c r="C955" s="50" t="s">
        <v>1889</v>
      </c>
      <c r="D955" s="242">
        <v>29918.51</v>
      </c>
      <c r="E955" s="242">
        <v>66508.31</v>
      </c>
      <c r="F955" s="52">
        <f t="shared" si="17"/>
        <v>222.29820268455885</v>
      </c>
    </row>
    <row r="956" spans="1:6" ht="22.8" x14ac:dyDescent="0.2">
      <c r="A956" s="53">
        <v>54442</v>
      </c>
      <c r="B956" s="85" t="s">
        <v>1891</v>
      </c>
      <c r="C956" s="50" t="s">
        <v>1892</v>
      </c>
      <c r="D956" s="242">
        <v>0</v>
      </c>
      <c r="E956" s="242">
        <v>0</v>
      </c>
      <c r="F956" s="52" t="str">
        <f t="shared" si="17"/>
        <v>-</v>
      </c>
    </row>
    <row r="957" spans="1:6" ht="22.8" x14ac:dyDescent="0.2">
      <c r="A957" s="53">
        <v>54452</v>
      </c>
      <c r="B957" s="85" t="s">
        <v>1893</v>
      </c>
      <c r="C957" s="50" t="s">
        <v>1894</v>
      </c>
      <c r="D957" s="242">
        <v>0</v>
      </c>
      <c r="E957" s="242">
        <v>0</v>
      </c>
      <c r="F957" s="52" t="str">
        <f t="shared" si="17"/>
        <v>-</v>
      </c>
    </row>
    <row r="958" spans="1:6" ht="22.8" x14ac:dyDescent="0.2">
      <c r="A958" s="53" t="s">
        <v>1895</v>
      </c>
      <c r="B958" s="85" t="s">
        <v>1896</v>
      </c>
      <c r="C958" s="50" t="s">
        <v>1895</v>
      </c>
      <c r="D958" s="242">
        <v>0</v>
      </c>
      <c r="E958" s="242">
        <v>0</v>
      </c>
      <c r="F958" s="52" t="str">
        <f t="shared" si="17"/>
        <v>-</v>
      </c>
    </row>
    <row r="959" spans="1:6" ht="12" x14ac:dyDescent="0.2">
      <c r="A959" s="53">
        <v>54461</v>
      </c>
      <c r="B959" s="85" t="s">
        <v>1897</v>
      </c>
      <c r="C959" s="50" t="s">
        <v>1898</v>
      </c>
      <c r="D959" s="242">
        <v>0</v>
      </c>
      <c r="E959" s="242">
        <v>0</v>
      </c>
      <c r="F959" s="52" t="str">
        <f t="shared" si="17"/>
        <v>-</v>
      </c>
    </row>
    <row r="960" spans="1:6" ht="12"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2.8" x14ac:dyDescent="0.2">
      <c r="A962" s="53">
        <v>54472</v>
      </c>
      <c r="B962" s="232" t="s">
        <v>1903</v>
      </c>
      <c r="C962" s="50" t="s">
        <v>1904</v>
      </c>
      <c r="D962" s="242">
        <v>0</v>
      </c>
      <c r="E962" s="242">
        <v>0</v>
      </c>
      <c r="F962" s="52" t="str">
        <f t="shared" si="17"/>
        <v>-</v>
      </c>
    </row>
    <row r="963" spans="1:6" ht="22.8" x14ac:dyDescent="0.2">
      <c r="A963" s="53">
        <v>54482</v>
      </c>
      <c r="B963" s="232" t="s">
        <v>1905</v>
      </c>
      <c r="C963" s="50" t="s">
        <v>1906</v>
      </c>
      <c r="D963" s="242">
        <v>0</v>
      </c>
      <c r="E963" s="242">
        <v>0</v>
      </c>
      <c r="F963" s="52" t="str">
        <f t="shared" si="17"/>
        <v>-</v>
      </c>
    </row>
    <row r="964" spans="1:6" ht="22.8" x14ac:dyDescent="0.2">
      <c r="A964" s="53" t="s">
        <v>1907</v>
      </c>
      <c r="B964" s="232" t="s">
        <v>1908</v>
      </c>
      <c r="C964" s="50" t="s">
        <v>1907</v>
      </c>
      <c r="D964" s="242">
        <v>0</v>
      </c>
      <c r="E964" s="242">
        <v>0</v>
      </c>
      <c r="F964" s="52" t="str">
        <f t="shared" si="17"/>
        <v>-</v>
      </c>
    </row>
    <row r="965" spans="1:6" ht="22.8"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2.8"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12" x14ac:dyDescent="0.2">
      <c r="A976" s="53">
        <v>54751</v>
      </c>
      <c r="B976" s="85" t="s">
        <v>1931</v>
      </c>
      <c r="C976" s="50" t="s">
        <v>1932</v>
      </c>
      <c r="D976" s="242">
        <v>0</v>
      </c>
      <c r="E976" s="242">
        <v>0</v>
      </c>
      <c r="F976" s="52" t="str">
        <f t="shared" si="18"/>
        <v>-</v>
      </c>
    </row>
    <row r="977" spans="1:6" ht="12" x14ac:dyDescent="0.2">
      <c r="A977" s="53">
        <v>54752</v>
      </c>
      <c r="B977" s="85" t="s">
        <v>1933</v>
      </c>
      <c r="C977" s="50" t="s">
        <v>1934</v>
      </c>
      <c r="D977" s="242">
        <v>0</v>
      </c>
      <c r="E977" s="242">
        <v>0</v>
      </c>
      <c r="F977" s="52" t="str">
        <f t="shared" si="18"/>
        <v>-</v>
      </c>
    </row>
    <row r="978" spans="1:6" ht="22.8" x14ac:dyDescent="0.2">
      <c r="A978" s="53">
        <v>54761</v>
      </c>
      <c r="B978" s="85" t="s">
        <v>1935</v>
      </c>
      <c r="C978" s="50" t="s">
        <v>1936</v>
      </c>
      <c r="D978" s="242">
        <v>0</v>
      </c>
      <c r="E978" s="242">
        <v>0</v>
      </c>
      <c r="F978" s="52" t="str">
        <f t="shared" si="18"/>
        <v>-</v>
      </c>
    </row>
    <row r="979" spans="1:6" ht="22.8" x14ac:dyDescent="0.2">
      <c r="A979" s="53">
        <v>54762</v>
      </c>
      <c r="B979" s="85" t="s">
        <v>1937</v>
      </c>
      <c r="C979" s="50" t="s">
        <v>1938</v>
      </c>
      <c r="D979" s="242">
        <v>0</v>
      </c>
      <c r="E979" s="242">
        <v>0</v>
      </c>
      <c r="F979" s="52" t="str">
        <f t="shared" si="18"/>
        <v>-</v>
      </c>
    </row>
    <row r="980" spans="1:6" ht="22.8" x14ac:dyDescent="0.2">
      <c r="A980" s="53">
        <v>54771</v>
      </c>
      <c r="B980" s="85" t="s">
        <v>1939</v>
      </c>
      <c r="C980" s="50" t="s">
        <v>1940</v>
      </c>
      <c r="D980" s="242">
        <v>0</v>
      </c>
      <c r="E980" s="242">
        <v>0</v>
      </c>
      <c r="F980" s="52" t="str">
        <f t="shared" si="18"/>
        <v>-</v>
      </c>
    </row>
    <row r="981" spans="1:6" ht="22.8" x14ac:dyDescent="0.2">
      <c r="A981" s="53">
        <v>54772</v>
      </c>
      <c r="B981" s="85" t="s">
        <v>1941</v>
      </c>
      <c r="C981" s="50" t="s">
        <v>1942</v>
      </c>
      <c r="D981" s="242">
        <v>0</v>
      </c>
      <c r="E981" s="242">
        <v>0</v>
      </c>
      <c r="F981" s="52" t="str">
        <f t="shared" si="18"/>
        <v>-</v>
      </c>
    </row>
    <row r="982" spans="1:6" ht="22.8" x14ac:dyDescent="0.2">
      <c r="A982" s="55">
        <v>55312</v>
      </c>
      <c r="B982" s="233" t="s">
        <v>1943</v>
      </c>
      <c r="C982" s="56" t="s">
        <v>1944</v>
      </c>
      <c r="D982" s="243">
        <v>0</v>
      </c>
      <c r="E982" s="243">
        <v>0</v>
      </c>
      <c r="F982" s="57" t="str">
        <f t="shared" si="18"/>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IF(D985&lt;&gt;0,IF(E985/D985&gt;=100,"&gt;&gt;100",E985/D985*100),"-")</f>
        <v>-</v>
      </c>
    </row>
    <row r="986" spans="1:6" ht="12" x14ac:dyDescent="0.2">
      <c r="A986" s="53" t="s">
        <v>1952</v>
      </c>
      <c r="B986" s="85" t="s">
        <v>1953</v>
      </c>
      <c r="C986" s="50" t="s">
        <v>1952</v>
      </c>
      <c r="D986" s="245">
        <v>0</v>
      </c>
      <c r="E986" s="245">
        <v>0</v>
      </c>
      <c r="F986" s="52" t="str">
        <f t="shared" si="19"/>
        <v>-</v>
      </c>
    </row>
    <row r="987" spans="1:6" ht="22.8" x14ac:dyDescent="0.2">
      <c r="A987" s="53" t="s">
        <v>1954</v>
      </c>
      <c r="B987" s="85" t="s">
        <v>1955</v>
      </c>
      <c r="C987" s="50" t="s">
        <v>1954</v>
      </c>
      <c r="D987" s="245">
        <v>0</v>
      </c>
      <c r="E987" s="245">
        <v>0</v>
      </c>
      <c r="F987" s="52" t="str">
        <f t="shared" si="19"/>
        <v>-</v>
      </c>
    </row>
    <row r="988" spans="1:6" ht="22.8"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2.8"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I8" sqref="I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v>12</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9934384.9600000009</v>
      </c>
      <c r="E6" s="229">
        <f>E7+E68</f>
        <v>10418803.880000001</v>
      </c>
      <c r="F6" s="230">
        <f t="shared" ref="F6:F37" si="0">IF(D6&gt;0,IF(E6/D6&gt;=100,"&gt;&gt;100",E6/D6*100),"-")</f>
        <v>104.8761843028076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9050786.5600000005</v>
      </c>
      <c r="E7" s="104">
        <f>E8+E12+E51+E52+E56+E63</f>
        <v>9521176.0600000005</v>
      </c>
      <c r="F7" s="93">
        <f t="shared" si="0"/>
        <v>105.19722232848679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67274.619999999981</v>
      </c>
      <c r="E8" s="104">
        <f>E9+E10-E11</f>
        <v>58929.969999999987</v>
      </c>
      <c r="F8" s="93">
        <f t="shared" si="0"/>
        <v>87.596139524831202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149623.85999999999</v>
      </c>
      <c r="E10" s="247">
        <v>150173.85999999999</v>
      </c>
      <c r="F10" s="93">
        <f t="shared" si="0"/>
        <v>100.36758843141729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82349.240000000005</v>
      </c>
      <c r="E11" s="247">
        <v>91243.89</v>
      </c>
      <c r="F11" s="93">
        <f t="shared" si="0"/>
        <v>110.80113186229769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D13+D19+D29+D35+D41+D45</f>
        <v>7692585.4199999999</v>
      </c>
      <c r="E12" s="104">
        <f>E13+E19+E29+E35+E41+E45</f>
        <v>7514784.5500000007</v>
      </c>
      <c r="F12" s="93">
        <f t="shared" si="0"/>
        <v>97.688672139567885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7004818.75</v>
      </c>
      <c r="E13" s="104">
        <f>SUM(E14:E17)-E18</f>
        <v>6966728.3799999999</v>
      </c>
      <c r="F13" s="93">
        <f t="shared" si="0"/>
        <v>99.456226187151515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8061374.9299999997</v>
      </c>
      <c r="E15" s="247">
        <v>8124053.21</v>
      </c>
      <c r="F15" s="93">
        <f t="shared" si="0"/>
        <v>100.77751352026496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1056556.18</v>
      </c>
      <c r="E18" s="247">
        <v>1157324.83</v>
      </c>
      <c r="F18" s="93">
        <f t="shared" si="0"/>
        <v>109.53746255121048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386167.31999999983</v>
      </c>
      <c r="E19" s="104">
        <f>SUM(E20:E27)-E28</f>
        <v>302243.27</v>
      </c>
      <c r="F19" s="93">
        <f t="shared" si="0"/>
        <v>78.267438580768598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1248704.6499999999</v>
      </c>
      <c r="E20" s="247">
        <v>1140308.1599999999</v>
      </c>
      <c r="F20" s="93">
        <f t="shared" si="0"/>
        <v>91.319285148814018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101041.77</v>
      </c>
      <c r="E21" s="247">
        <v>105385.34</v>
      </c>
      <c r="F21" s="93">
        <f t="shared" si="0"/>
        <v>104.29878653155026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165461.16</v>
      </c>
      <c r="E22" s="247">
        <v>186079.01</v>
      </c>
      <c r="F22" s="93">
        <f t="shared" si="0"/>
        <v>112.46083975236243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0"/>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1129040.26</v>
      </c>
      <c r="E28" s="247">
        <v>1129529.24</v>
      </c>
      <c r="F28" s="93">
        <f t="shared" si="0"/>
        <v>100.04330935019092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295332.29000000004</v>
      </c>
      <c r="E29" s="104">
        <f>SUM(E30:E33)-E34</f>
        <v>239545.82999999996</v>
      </c>
      <c r="F29" s="93">
        <f t="shared" si="0"/>
        <v>81.110612727108148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608289.15</v>
      </c>
      <c r="E30" s="247">
        <v>547415.56999999995</v>
      </c>
      <c r="F30" s="93">
        <f t="shared" si="0"/>
        <v>89.992657274916027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312956.86</v>
      </c>
      <c r="E34" s="247">
        <v>307869.74</v>
      </c>
      <c r="F34" s="93">
        <f t="shared" si="0"/>
        <v>98.374498005891297</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SUM(D36:D39)-D40</f>
        <v>6267.06</v>
      </c>
      <c r="E35" s="104">
        <f>SUM(E36:E39)-E40</f>
        <v>6267.07</v>
      </c>
      <c r="F35" s="93">
        <f t="shared" si="0"/>
        <v>100.00015956445284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6267.06</v>
      </c>
      <c r="E37" s="247">
        <v>6267.07</v>
      </c>
      <c r="F37" s="93">
        <f t="shared" si="0"/>
        <v>100.00015956445284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153509.85999999999</v>
      </c>
      <c r="E54" s="247">
        <v>153797.93</v>
      </c>
      <c r="F54" s="93">
        <f t="shared" si="1"/>
        <v>100.18765569846784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153509.85999999999</v>
      </c>
      <c r="E55" s="247">
        <v>153797.93</v>
      </c>
      <c r="F55" s="93">
        <f t="shared" si="1"/>
        <v>100.18765569846784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1290926.52</v>
      </c>
      <c r="E56" s="104">
        <f>SUM(E57:E62)</f>
        <v>1947461.54</v>
      </c>
      <c r="F56" s="93">
        <f t="shared" si="1"/>
        <v>150.85765996967822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1290926.52</v>
      </c>
      <c r="E57" s="247">
        <v>1947461.54</v>
      </c>
      <c r="F57" s="93">
        <f t="shared" si="1"/>
        <v>150.85765996967822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883598.4</v>
      </c>
      <c r="E68" s="104">
        <f>E69+E78+E87+E118+E134+E146+E164+E170</f>
        <v>897627.82</v>
      </c>
      <c r="F68" s="93">
        <f t="shared" si="1"/>
        <v>101.58775977865055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49.43</v>
      </c>
      <c r="E69" s="104">
        <f>+E70+E75+E76+E77</f>
        <v>2171.66</v>
      </c>
      <c r="F69" s="93">
        <f t="shared" si="1"/>
        <v>4393.4048148897427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49.43</v>
      </c>
      <c r="E76" s="247">
        <v>2171.66</v>
      </c>
      <c r="F76" s="93">
        <f t="shared" si="2"/>
        <v>4393.4048148897427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69798.28</v>
      </c>
      <c r="E78" s="104">
        <f>E79+SUM(E82:E84)-E85+E86</f>
        <v>67333.62</v>
      </c>
      <c r="F78" s="93">
        <f t="shared" si="2"/>
        <v>96.46888146813933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228.42</v>
      </c>
      <c r="E83" s="247">
        <v>0</v>
      </c>
      <c r="F83" s="93">
        <f t="shared" si="2"/>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69569.86</v>
      </c>
      <c r="E86" s="247">
        <v>67333.62</v>
      </c>
      <c r="F86" s="93">
        <f t="shared" si="2"/>
        <v>96.785619519717287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96851.04</v>
      </c>
      <c r="E146" s="104">
        <f>SUM(E147:E149)+SUM(E158:E162)-E163</f>
        <v>64754.06</v>
      </c>
      <c r="F146" s="93">
        <f t="shared" si="4"/>
        <v>66.859436924993261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96851.04</v>
      </c>
      <c r="E161" s="247">
        <v>64754.06</v>
      </c>
      <c r="F161" s="93">
        <f t="shared" si="4"/>
        <v>66.859436924993261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716899.65</v>
      </c>
      <c r="E170" s="104">
        <f>SUM(E171:E173)</f>
        <v>763368.48</v>
      </c>
      <c r="F170" s="93">
        <f t="shared" si="5"/>
        <v>106.4819155651701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16227.8</v>
      </c>
      <c r="E171" s="247">
        <v>15750</v>
      </c>
      <c r="F171" s="93">
        <f t="shared" si="5"/>
        <v>97.055669899801572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700671.85</v>
      </c>
      <c r="E173" s="247">
        <v>747618.48</v>
      </c>
      <c r="F173" s="93">
        <f t="shared" si="5"/>
        <v>106.70023064291794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9934384.9599999972</v>
      </c>
      <c r="E175" s="104">
        <f>E176+E237</f>
        <v>10418803.880000001</v>
      </c>
      <c r="F175" s="93">
        <f t="shared" ref="F175:F206" si="6">IF(D175&gt;0,IF(E175/D175&gt;=100,"&gt;&gt;100",E175/D175*100),"-")</f>
        <v>104.87618430280764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1101919.6199999999</v>
      </c>
      <c r="E176" s="104">
        <f>E177+E189+E190+E206+E234</f>
        <v>1024887.7300000001</v>
      </c>
      <c r="F176" s="93">
        <f t="shared" si="6"/>
        <v>93.009300442440633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889714.07</v>
      </c>
      <c r="E177" s="104">
        <f>SUM(E178:E180)+SUM(E184:E188)</f>
        <v>879389.57000000007</v>
      </c>
      <c r="F177" s="93">
        <f t="shared" si="6"/>
        <v>98.839571009594138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687809.7</v>
      </c>
      <c r="E178" s="247">
        <v>735544.02</v>
      </c>
      <c r="F178" s="93">
        <f t="shared" si="6"/>
        <v>106.94004751604986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148456.65</v>
      </c>
      <c r="E179" s="247">
        <v>80816.06</v>
      </c>
      <c r="F179" s="93">
        <f t="shared" si="6"/>
        <v>54.437480570927612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1051.22</v>
      </c>
      <c r="E180" s="104">
        <f>SUM(E181:E183)</f>
        <v>721.43</v>
      </c>
      <c r="F180" s="93">
        <f t="shared" si="6"/>
        <v>68.627879987062641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1051.22</v>
      </c>
      <c r="E182" s="247">
        <v>721.43</v>
      </c>
      <c r="F182" s="93">
        <f t="shared" si="6"/>
        <v>68.627879987062641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52396.5</v>
      </c>
      <c r="E188" s="247">
        <v>62308.06</v>
      </c>
      <c r="F188" s="93">
        <f t="shared" si="6"/>
        <v>118.91645434332445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199.08</v>
      </c>
      <c r="E189" s="247">
        <v>0</v>
      </c>
      <c r="F189" s="93">
        <f t="shared" si="6"/>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212006.47</v>
      </c>
      <c r="E206" s="104">
        <f>E207+E224</f>
        <v>145498.16</v>
      </c>
      <c r="F206" s="93">
        <f t="shared" si="6"/>
        <v>68.629113064332429</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SUM(D208:D223)</f>
        <v>212006.47</v>
      </c>
      <c r="E207" s="104">
        <f>SUM(E208:E223)</f>
        <v>145498.16</v>
      </c>
      <c r="F207" s="93">
        <f t="shared" ref="F207:F238" si="7">IF(D207&gt;0,IF(E207/D207&gt;=100,"&gt;&gt;100",E207/D207*100),"-")</f>
        <v>68.629113064332429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212006.47</v>
      </c>
      <c r="E212" s="247">
        <v>145498.16</v>
      </c>
      <c r="F212" s="93">
        <f t="shared" si="7"/>
        <v>68.629113064332429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8832465.339999998</v>
      </c>
      <c r="E237" s="104">
        <f>+E238+E245-E254+SUM(E255:E257)</f>
        <v>9393916.1500000004</v>
      </c>
      <c r="F237" s="93">
        <f t="shared" si="7"/>
        <v>106.35667153379403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8838780.089999998</v>
      </c>
      <c r="E238" s="104">
        <f>E239-E242</f>
        <v>9375677.9000000004</v>
      </c>
      <c r="F238" s="93">
        <f t="shared" si="7"/>
        <v>106.07434289045653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9050786.5599999987</v>
      </c>
      <c r="E239" s="104">
        <f>SUM(E240:E241)</f>
        <v>9521176.0600000005</v>
      </c>
      <c r="F239" s="93">
        <f t="shared" ref="F239:F260" si="8">IF(D239&gt;0,IF(E239/D239&gt;=100,"&gt;&gt;100",E239/D239*100),"-")</f>
        <v>105.1972223284868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5506926.2199999997</v>
      </c>
      <c r="E240" s="247">
        <v>5619518.54</v>
      </c>
      <c r="F240" s="93">
        <f t="shared" si="8"/>
        <v>102.04455835255408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3543860.34</v>
      </c>
      <c r="E241" s="247">
        <v>3901657.52</v>
      </c>
      <c r="F241" s="93">
        <f t="shared" si="8"/>
        <v>110.09625509113602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212006.47</v>
      </c>
      <c r="E242" s="104">
        <f>SUM(E243:E244)</f>
        <v>145498.16</v>
      </c>
      <c r="F242" s="93">
        <f t="shared" si="8"/>
        <v>68.629113064332429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212006.47</v>
      </c>
      <c r="E243" s="247">
        <v>145498.16</v>
      </c>
      <c r="F243" s="93">
        <f t="shared" si="8"/>
        <v>68.629113064332429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-6314.75</v>
      </c>
      <c r="E245" s="104">
        <f>E246-E250</f>
        <v>18238.25</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212006.21</v>
      </c>
      <c r="E246" s="104">
        <f>SUM(E247:E249)</f>
        <v>145497.9</v>
      </c>
      <c r="F246" s="93">
        <f t="shared" si="8"/>
        <v>68.629074591730117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212006.21</v>
      </c>
      <c r="E249" s="247">
        <v>145497.9</v>
      </c>
      <c r="F249" s="93">
        <f t="shared" si="8"/>
        <v>68.629074591730117</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218320.96</v>
      </c>
      <c r="E250" s="104">
        <f>SUM(E251:E253)</f>
        <v>127259.65</v>
      </c>
      <c r="F250" s="93">
        <f t="shared" si="8"/>
        <v>58.290166001468656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218320.96</v>
      </c>
      <c r="E252" s="247">
        <v>127259.65</v>
      </c>
      <c r="F252" s="93">
        <f t="shared" si="8"/>
        <v>58.290166001468656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2011197.97</v>
      </c>
      <c r="E259" s="104">
        <f>E260</f>
        <v>1892286.27</v>
      </c>
      <c r="F259" s="93">
        <f t="shared" si="8"/>
        <v>94.087518893030705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2011197.97</v>
      </c>
      <c r="E260" s="248">
        <v>1892286.27</v>
      </c>
      <c r="F260" s="97">
        <f t="shared" si="8"/>
        <v>94.087518893030705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96851.04</v>
      </c>
      <c r="E265" s="247">
        <v>64754.06</v>
      </c>
      <c r="F265" s="93">
        <f t="shared" si="9"/>
        <v>66.859436924993261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52396.51</v>
      </c>
      <c r="E268" s="247">
        <v>62308.08</v>
      </c>
      <c r="F268" s="93">
        <f t="shared" si="9"/>
        <v>118.91646981831423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17173.349999999999</v>
      </c>
      <c r="E269" s="247">
        <v>5025.54</v>
      </c>
      <c r="F269" s="93">
        <f t="shared" si="9"/>
        <v>29.263597376167144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96851.04</v>
      </c>
      <c r="E286" s="247">
        <v>64754.06</v>
      </c>
      <c r="F286" s="93">
        <f t="shared" si="9"/>
        <v>66.859436924993261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44799.94</v>
      </c>
      <c r="E287" s="247">
        <v>1554.84</v>
      </c>
      <c r="F287" s="93">
        <f t="shared" si="9"/>
        <v>3.4706296481647065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844914.13</v>
      </c>
      <c r="E288" s="247">
        <v>877834.73</v>
      </c>
      <c r="F288" s="93">
        <f t="shared" si="9"/>
        <v>103.89632494369576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199.08</v>
      </c>
      <c r="E289" s="247">
        <v>0</v>
      </c>
      <c r="F289" s="93">
        <f t="shared" si="9"/>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212006.47</v>
      </c>
      <c r="E294" s="247">
        <v>145498.16</v>
      </c>
      <c r="F294" s="93">
        <f t="shared" ref="F294:F322" si="10">IF(D294&gt;0,IF(E294/D294&gt;=100,"&gt;&gt;100",E294/D294*100),"-")</f>
        <v>68.629113064332429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212006.47</v>
      </c>
      <c r="E309" s="247">
        <v>145498.16</v>
      </c>
      <c r="F309" s="93">
        <f t="shared" si="10"/>
        <v>68.629113064332429</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29" sqref="G29"/>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v>12</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D6+D10+D13+SUM(D17:D21)</f>
        <v>11289494.060000001</v>
      </c>
      <c r="E5" s="79">
        <f>E6+E10+E13+SUM(E17:E21)</f>
        <v>10946813.17</v>
      </c>
      <c r="F5" s="80">
        <f t="shared" ref="F5:F36" si="0">IF(D5&gt;0,IF(E5/D5&gt;=100,"&gt;&gt;100",E5/D5*100),"-")</f>
        <v>96.964603655586671</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SUM(D7:D9)</f>
        <v>11289494.060000001</v>
      </c>
      <c r="E6" s="81">
        <f>SUM(E7:E9)</f>
        <v>10946813.17</v>
      </c>
      <c r="F6" s="63">
        <f t="shared" si="0"/>
        <v>96.964603655586671</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11289494.060000001</v>
      </c>
      <c r="E8" s="249">
        <v>10946813.17</v>
      </c>
      <c r="F8" s="63">
        <f t="shared" si="0"/>
        <v>96.964603655586671</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D5+D22+D28+D35+D75+D82+D89+D107+D114+D129</f>
        <v>11289494.060000001</v>
      </c>
      <c r="E141" s="106">
        <f>E5+E22+E28+E35+E75+E82+E89+E107+E114+E129</f>
        <v>10946813.17</v>
      </c>
      <c r="F141" s="82">
        <f t="shared" si="4"/>
        <v>96.964603655586671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5" sqref="D1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3422</v>
      </c>
      <c r="D1" s="302"/>
      <c r="E1" s="300" t="s">
        <v>3421</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H16" sqref="H1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v>12</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1101919.6200000001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11051836.689999999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37379.15</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10204421.489999998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8627527.9900000002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1554026.68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10490.37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2389.0100000000002</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9987.44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810036.05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11128868.58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27467.59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10224657.549999999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8579793.6699999999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1621667.27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10820.16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2389.0100000000002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9987.44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810235.13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66508.31</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66508.31</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1024887.7299999986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1554.8400000000001</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1554.8400000000001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1554.8400000000001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235.11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1319.73</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1023332.8900000001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62308.06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814805.24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721.43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145498.16</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12</v>
      </c>
      <c r="J3" s="130" t="str">
        <f>RefStr!H7</f>
        <v>DA</v>
      </c>
      <c r="K3" s="128" t="str">
        <f>RefStr!H9</f>
        <v>DA</v>
      </c>
      <c r="L3" s="128" t="str">
        <f>RefStr!H10</f>
        <v>DA</v>
      </c>
      <c r="M3" s="128" t="str">
        <f>RefStr!H8</f>
        <v>DA</v>
      </c>
      <c r="N3" s="128" t="str">
        <f>RefStr!H11</f>
        <v>DA</v>
      </c>
      <c r="O3" s="131">
        <f>RefStr!C6</f>
        <v>6138</v>
      </c>
      <c r="P3" s="71"/>
    </row>
    <row r="4" spans="1:16" ht="19.5" customHeight="1" x14ac:dyDescent="0.25">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5">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1"/>
        <v>Provjera</v>
      </c>
      <c r="C219" s="118" t="s">
        <v>3224</v>
      </c>
      <c r="D219" s="123"/>
      <c r="E219" s="71">
        <f t="shared" si="12"/>
        <v>0</v>
      </c>
      <c r="F219" s="71">
        <f t="shared" si="13"/>
        <v>1</v>
      </c>
      <c r="G219" s="71"/>
      <c r="H219" s="71"/>
      <c r="I219" s="71"/>
      <c r="J219" s="71"/>
      <c r="K219" s="71"/>
      <c r="L219" s="71">
        <f>IF(AND('PR-RAS'!D183&gt;0,'PR-RAS'!D720=0),1,0)</f>
        <v>1</v>
      </c>
      <c r="M219" s="71">
        <f>IF(AND('PR-RAS'!E183&gt;0,'PR-RAS'!E720=0),1,0)</f>
        <v>0</v>
      </c>
      <c r="N219" s="71"/>
      <c r="O219" s="71"/>
      <c r="P219" s="71"/>
    </row>
    <row r="220" spans="1:16" ht="32.25" customHeight="1" x14ac:dyDescent="0.25">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1"/>
        <v>Provjera</v>
      </c>
      <c r="C222" s="118" t="s">
        <v>3227</v>
      </c>
      <c r="D222" s="123"/>
      <c r="E222" s="71">
        <f t="shared" si="12"/>
        <v>0</v>
      </c>
      <c r="F222" s="71">
        <f t="shared" si="13"/>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5">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Maraković</cp:lastModifiedBy>
  <cp:lastPrinted>2024-01-29T08:19:06Z</cp:lastPrinted>
  <dcterms:created xsi:type="dcterms:W3CDTF">2024-01-25T10:23:17Z</dcterms:created>
  <dcterms:modified xsi:type="dcterms:W3CDTF">2024-02-05T14:45:22Z</dcterms:modified>
</cp:coreProperties>
</file>